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11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'Лист1'!$A$1:$I$286</definedName>
  </definedNames>
  <calcPr fullCalcOnLoad="1"/>
</workbook>
</file>

<file path=xl/sharedStrings.xml><?xml version="1.0" encoding="utf-8"?>
<sst xmlns="http://schemas.openxmlformats.org/spreadsheetml/2006/main" count="813" uniqueCount="560">
  <si>
    <t>Окончено строительство 4-х квартирного дома в р.п.Пышма, ул.Кирова 41 ( введено 315,2 кв.м.).Планируется переселить из аварийного жилья 4 семьи.</t>
  </si>
  <si>
    <t>Отремонтировано 48 домов-  40869 кв.м, в которых проживает 2050 жителей.</t>
  </si>
  <si>
    <t>Темп роста в фактических ценах в %  к соответствующему периоду предыдущего года составил 103,9%, к плановым показателям 92,9%.</t>
  </si>
  <si>
    <t xml:space="preserve"> реконструкция котельной в с. Боровлянское (замена котла)</t>
  </si>
  <si>
    <r>
      <t>Отремонтированы 1)</t>
    </r>
    <r>
      <rPr>
        <b/>
        <sz val="10"/>
        <rFont val="Times New Roman"/>
        <family val="1"/>
      </rPr>
      <t xml:space="preserve"> теплосети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>р.п.Пышма</t>
    </r>
    <r>
      <rPr>
        <sz val="10"/>
        <rFont val="Times New Roman"/>
        <family val="1"/>
      </rPr>
      <t xml:space="preserve"> ул.Сибирская 10, ул.Куйбышева 94, часть теплосети 1 Мая от центральной котельной  (участок от дома №1 по ул.1 Мая до д/сада № 6) </t>
    </r>
    <r>
      <rPr>
        <b/>
        <sz val="10"/>
        <rFont val="Times New Roman"/>
        <family val="1"/>
      </rPr>
      <t>(238 м)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с.Черемыш</t>
    </r>
    <r>
      <rPr>
        <sz val="10"/>
        <rFont val="Times New Roman"/>
        <family val="1"/>
      </rPr>
      <t xml:space="preserve"> (сети к детскому саду и д/с и к школе) </t>
    </r>
    <r>
      <rPr>
        <b/>
        <sz val="10"/>
        <rFont val="Times New Roman"/>
        <family val="1"/>
      </rPr>
      <t>(190м)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п.Первомайский (55 м)</t>
    </r>
    <r>
      <rPr>
        <sz val="10"/>
        <rFont val="Times New Roman"/>
        <family val="1"/>
      </rPr>
      <t xml:space="preserve">; 2) </t>
    </r>
    <r>
      <rPr>
        <b/>
        <sz val="10"/>
        <rFont val="Times New Roman"/>
        <family val="1"/>
      </rPr>
      <t>Сети горячего водоснабжения</t>
    </r>
    <r>
      <rPr>
        <sz val="10"/>
        <rFont val="Times New Roman"/>
        <family val="1"/>
      </rPr>
      <t xml:space="preserve"> р.п.Пышма,ул.Тюменская </t>
    </r>
    <r>
      <rPr>
        <b/>
        <sz val="10"/>
        <rFont val="Times New Roman"/>
        <family val="1"/>
      </rPr>
      <t>(120м)</t>
    </r>
    <r>
      <rPr>
        <sz val="10"/>
        <rFont val="Times New Roman"/>
        <family val="1"/>
      </rPr>
      <t>; 3)</t>
    </r>
    <r>
      <rPr>
        <b/>
        <sz val="10"/>
        <rFont val="Times New Roman"/>
        <family val="1"/>
      </rPr>
      <t>Водопроводы</t>
    </r>
    <r>
      <rPr>
        <sz val="10"/>
        <rFont val="Times New Roman"/>
        <family val="1"/>
      </rPr>
      <t xml:space="preserve"> с.Печеркино( водонапорная башня до ул.Буденого)</t>
    </r>
    <r>
      <rPr>
        <b/>
        <sz val="10"/>
        <rFont val="Times New Roman"/>
        <family val="1"/>
      </rPr>
      <t>(189 м)</t>
    </r>
    <r>
      <rPr>
        <sz val="10"/>
        <rFont val="Times New Roman"/>
        <family val="1"/>
      </rPr>
      <t xml:space="preserve">,р.п.Пышма ул.Гоголя-ул.Некрасова </t>
    </r>
    <r>
      <rPr>
        <b/>
        <sz val="10"/>
        <rFont val="Times New Roman"/>
        <family val="1"/>
      </rPr>
      <t>(600м)</t>
    </r>
    <r>
      <rPr>
        <sz val="10"/>
        <rFont val="Times New Roman"/>
        <family val="1"/>
      </rPr>
      <t xml:space="preserve">, 40 лет Октября </t>
    </r>
    <r>
      <rPr>
        <b/>
        <sz val="10"/>
        <rFont val="Times New Roman"/>
        <family val="1"/>
      </rPr>
      <t>(180м)</t>
    </r>
    <r>
      <rPr>
        <sz val="10"/>
        <rFont val="Times New Roman"/>
        <family val="1"/>
      </rPr>
      <t xml:space="preserve">,пер.Комарова </t>
    </r>
    <r>
      <rPr>
        <b/>
        <sz val="10"/>
        <rFont val="Times New Roman"/>
        <family val="1"/>
      </rPr>
      <t>(125м)</t>
    </r>
    <r>
      <rPr>
        <sz val="10"/>
        <rFont val="Times New Roman"/>
        <family val="1"/>
      </rPr>
      <t xml:space="preserve">,ул.Комсомольская 25 </t>
    </r>
    <r>
      <rPr>
        <b/>
        <sz val="10"/>
        <rFont val="Times New Roman"/>
        <family val="1"/>
      </rPr>
      <t>(59м)</t>
    </r>
    <r>
      <rPr>
        <sz val="10"/>
        <rFont val="Times New Roman"/>
        <family val="1"/>
      </rPr>
      <t>,ул.Куйбышева 85-85а</t>
    </r>
    <r>
      <rPr>
        <b/>
        <sz val="10"/>
        <rFont val="Times New Roman"/>
        <family val="1"/>
      </rPr>
      <t>-(23м</t>
    </r>
    <r>
      <rPr>
        <sz val="10"/>
        <rFont val="Times New Roman"/>
        <family val="1"/>
      </rPr>
      <t>),ул.Куйбышева 85-87</t>
    </r>
    <r>
      <rPr>
        <b/>
        <sz val="10"/>
        <rFont val="Times New Roman"/>
        <family val="1"/>
      </rPr>
      <t xml:space="preserve"> (37м</t>
    </r>
    <r>
      <rPr>
        <sz val="10"/>
        <rFont val="Times New Roman"/>
        <family val="1"/>
      </rPr>
      <t>),ул.Ленина № 198-229</t>
    </r>
    <r>
      <rPr>
        <b/>
        <sz val="10"/>
        <rFont val="Times New Roman"/>
        <family val="1"/>
      </rPr>
      <t xml:space="preserve"> (55м</t>
    </r>
    <r>
      <rPr>
        <sz val="10"/>
        <rFont val="Times New Roman"/>
        <family val="1"/>
      </rPr>
      <t>),ул.Кирова 69-71</t>
    </r>
    <r>
      <rPr>
        <b/>
        <sz val="10"/>
        <rFont val="Times New Roman"/>
        <family val="1"/>
      </rPr>
      <t xml:space="preserve"> (80м)</t>
    </r>
    <r>
      <rPr>
        <sz val="10"/>
        <rFont val="Times New Roman"/>
        <family val="1"/>
      </rPr>
      <t xml:space="preserve">,ул.Некрасова-ул.Гоголя 3 </t>
    </r>
    <r>
      <rPr>
        <b/>
        <sz val="10"/>
        <rFont val="Times New Roman"/>
        <family val="1"/>
      </rPr>
      <t>(129 м)</t>
    </r>
    <r>
      <rPr>
        <sz val="10"/>
        <rFont val="Times New Roman"/>
        <family val="1"/>
      </rPr>
      <t xml:space="preserve">,пер.Береговой (от ул.Горького до ул.Ленина,43) </t>
    </r>
    <r>
      <rPr>
        <b/>
        <sz val="10"/>
        <rFont val="Times New Roman"/>
        <family val="1"/>
      </rPr>
      <t>(150м</t>
    </r>
    <r>
      <rPr>
        <sz val="10"/>
        <rFont val="Times New Roman"/>
        <family val="1"/>
      </rPr>
      <t xml:space="preserve">),с.Боровлянское,ул.Механизаторов(от МТМ до колодца) </t>
    </r>
    <r>
      <rPr>
        <b/>
        <sz val="10"/>
        <rFont val="Times New Roman"/>
        <family val="1"/>
      </rPr>
      <t xml:space="preserve">(100м),р.п.Пышма </t>
    </r>
    <r>
      <rPr>
        <sz val="10"/>
        <rFont val="Times New Roman"/>
        <family val="1"/>
      </rPr>
      <t xml:space="preserve">ул.Островского,36-Гоголя,27 </t>
    </r>
    <r>
      <rPr>
        <b/>
        <sz val="10"/>
        <rFont val="Times New Roman"/>
        <family val="1"/>
      </rPr>
      <t xml:space="preserve">(269м), </t>
    </r>
    <r>
      <rPr>
        <sz val="10"/>
        <rFont val="Times New Roman"/>
        <family val="1"/>
      </rPr>
      <t xml:space="preserve">ул.Красноармейская,30-пер.Новый 2в </t>
    </r>
    <r>
      <rPr>
        <b/>
        <sz val="10"/>
        <rFont val="Times New Roman"/>
        <family val="1"/>
      </rPr>
      <t>(215м</t>
    </r>
    <r>
      <rPr>
        <sz val="10"/>
        <rFont val="Times New Roman"/>
        <family val="1"/>
      </rPr>
      <t>). Отремонтировано за счет средств бюджета 2 км 211 м водопроводных сетей, из них  в р.п. Пышма 1 км. 922 м, в сельских населенных пунктах 289 м, реконструкция горячего трубопровода 120 м, проведена реконструкция 483 м. теплосетей, из них в р.п. Пышма 238 м.,</t>
    </r>
  </si>
  <si>
    <t>В "лыжне России" 2012 приняло участие 280 участников, в "декаде лыжного спорта" приняли  1800 человек,в  "Кроссе наций" приняло участие 375 человек, в "Неделя бега" "-2161 человек .Проведено 84 мероприятия,в которых приняло участие 9830 человек, 30 выездных  мероприятий.</t>
  </si>
  <si>
    <t xml:space="preserve">Отремонтировано 704 м дороги </t>
  </si>
  <si>
    <t>Приобретена книжная продукция (457 книг)</t>
  </si>
  <si>
    <t>Прошли курсы повышения квалификации 23 человека</t>
  </si>
  <si>
    <t>25 человек получили услуги по самозанятости,1 человек открыл ИП</t>
  </si>
  <si>
    <t>Приобретено компьютерное оборудование</t>
  </si>
  <si>
    <t xml:space="preserve">Построена блочная газовая котельная по ул.Пионерская, на очереди технологическое подключение к электросетям </t>
  </si>
  <si>
    <t>8.17.2.</t>
  </si>
  <si>
    <t xml:space="preserve"> и МБДОУ "Тимохинский детский сад"  , всего 30 мест</t>
  </si>
  <si>
    <t>Развитие материально-технической базы столовых в общеобразовательных учреждениях</t>
  </si>
  <si>
    <t>диагностики, лечение и выхаживание новорожденных</t>
  </si>
  <si>
    <t>Строительство, приобретение жилья, молодым семьям</t>
  </si>
  <si>
    <t>Пополнение библиотечного фонда библиотек, приобретение компьютерного оборудования и лицензионного программного обеспечения, подключение к сети Интернет</t>
  </si>
  <si>
    <t>Приобретение музыкальной и звуковой аппаратуры, специального</t>
  </si>
  <si>
    <t>Проведение профилактической работы с лицами, склонными к употреблению спиртных напитков и наркотических веществ</t>
  </si>
  <si>
    <t>Организация ярмарок вакансий и учебных рабочих мест, единиц</t>
  </si>
  <si>
    <t>Организация временного трудоустройства безработных граждан в возрасте от 18 до 20 лет  из числа выпускников учреждений начального и среднего профессионального образования, ищущих работу впервые</t>
  </si>
  <si>
    <t>Развитие и совершенствование прикладного программного обеспечения и технических средств автоматизированных систем</t>
  </si>
  <si>
    <t>Товарооборот бытовых и гостиничных услуг</t>
  </si>
  <si>
    <t>Проведение научно-исследовательских опытно-конструкторских работ,связанные с выходом продукции на серийное производство</t>
  </si>
  <si>
    <t xml:space="preserve">Реконструкция животноводческих помещений </t>
  </si>
  <si>
    <t>Строительство молочных комплексов, реконструкция коровников</t>
  </si>
  <si>
    <t>Отдел ЖКХ, строительства и газификации администрации ПГО, ЗАО "Регионгазинвест", Отдел строительства, газификации и жилищной политики администрации ПГО ( с 01.01.2012)</t>
  </si>
  <si>
    <t>прививок против полиомиелита, гепатита В, краснухи, гриппа, дифтерии, коклюша,столбняка,кори и эпид.паротита, туберкулеза</t>
  </si>
  <si>
    <t xml:space="preserve">Шефство, профориентация, благотворительность в сельском хозяйстве                 </t>
  </si>
  <si>
    <t>Проведение массовых соревнований "Лыжня России","Кросс наций", "Футбольная страна".организация физкультурно-оздоровительных, спортивных и туристических мероприятий, спартакиад, фестивалей и конкурсов.</t>
  </si>
  <si>
    <t>(капитальный ремонт школ, детского сада)</t>
  </si>
  <si>
    <t>ОВД по Пышминскому району,ММО МВД России "Камышловский"отдел полиции № 30 ( с 01.01.2012), Управление образования администрации  ПГО</t>
  </si>
  <si>
    <t>ОВД по Пышминскому району,ММО МВД России "Камышловский"отдел полиции № 30 ( с 01.01.2012),Управление образования ПГО</t>
  </si>
  <si>
    <t>№</t>
  </si>
  <si>
    <t>Наименование  этапа  или  мероприятия</t>
  </si>
  <si>
    <t>Срок  выполнения</t>
  </si>
  <si>
    <t xml:space="preserve">Ответственный  за  реализацию мероприятия </t>
  </si>
  <si>
    <t>Глава  1. Промышленность</t>
  </si>
  <si>
    <t>ЗАО «Объединенные  заводы  ПТО:</t>
  </si>
  <si>
    <t>Средства  предприятия</t>
  </si>
  <si>
    <t>Итого по главе 1:</t>
  </si>
  <si>
    <t>в т.ч. по источникам финансирования:</t>
  </si>
  <si>
    <t>-средства предприятий</t>
  </si>
  <si>
    <t>Средства предприятия</t>
  </si>
  <si>
    <t>Областной бюджет</t>
  </si>
  <si>
    <t>5.</t>
  </si>
  <si>
    <t>Итого по главе 3:</t>
  </si>
  <si>
    <t>-областной бюджет</t>
  </si>
  <si>
    <t>Итого по главе 4:</t>
  </si>
  <si>
    <t>Местный бюджет</t>
  </si>
  <si>
    <t>Итого по главе 5:</t>
  </si>
  <si>
    <t>-местный бюджет</t>
  </si>
  <si>
    <t>-другие  источники</t>
  </si>
  <si>
    <t>Итого по главе 6:</t>
  </si>
  <si>
    <t>-другие источники</t>
  </si>
  <si>
    <t>Итого по главе 7:</t>
  </si>
  <si>
    <t>Итого по главе 8:</t>
  </si>
  <si>
    <t>Итого по главе 9:</t>
  </si>
  <si>
    <t>Итого по главе 10:</t>
  </si>
  <si>
    <t>Итого по главе 11:</t>
  </si>
  <si>
    <t>Итого по главе 12:</t>
  </si>
  <si>
    <t>Итого по главе 13:</t>
  </si>
  <si>
    <t>Итого по главе 15:</t>
  </si>
  <si>
    <t>Всего   по   Программе:</t>
  </si>
  <si>
    <t>ЗАО «Объединенные заводы ПТО»</t>
  </si>
  <si>
    <t>средства предприятия</t>
  </si>
  <si>
    <t>Источник расходов,  необходимых  для осуществления  мероприятий</t>
  </si>
  <si>
    <t>Филиал ЗАО "Нерудсервис" "Пышминский песчаный карьер":</t>
  </si>
  <si>
    <t>Освоение и разработка Русаковского месторождения строительных песков</t>
  </si>
  <si>
    <t>Филиал ЗАО "Нерудсервис" "Пышминский песчаный карьер"</t>
  </si>
  <si>
    <t>2009-2013</t>
  </si>
  <si>
    <t>Управление культуры</t>
  </si>
  <si>
    <t>Федеральный бюджет</t>
  </si>
  <si>
    <t>федеральный бюджет</t>
  </si>
  <si>
    <t>Реализация комплекса мероприятий по социальной защите и социальному обслуживанию населения Пышминского района</t>
  </si>
  <si>
    <t>ТОИОГВ СО Управление социальной защиты населения Пышминского района</t>
  </si>
  <si>
    <t>Администрация ПГО</t>
  </si>
  <si>
    <t>Развитие материально-технической базы учреждений образования</t>
  </si>
  <si>
    <t>10.</t>
  </si>
  <si>
    <t>Обучение и воспитание детей-инвалидов в ДДУ</t>
  </si>
  <si>
    <t xml:space="preserve"> -предприятия</t>
  </si>
  <si>
    <t xml:space="preserve"> -личные подсобные хозяйства (ЛПХ)</t>
  </si>
  <si>
    <r>
      <t xml:space="preserve">Производство мяса </t>
    </r>
    <r>
      <rPr>
        <b/>
        <sz val="10"/>
        <rFont val="Times New Roman"/>
        <family val="1"/>
      </rPr>
      <t>(тонн</t>
    </r>
    <r>
      <rPr>
        <sz val="10"/>
        <rFont val="Times New Roman"/>
        <family val="1"/>
      </rPr>
      <t>),в том числе</t>
    </r>
  </si>
  <si>
    <t>Реконструкция животноводческих помещений</t>
  </si>
  <si>
    <t>Заемные средства</t>
  </si>
  <si>
    <t>ООО"Дерней"</t>
  </si>
  <si>
    <t>СПК"Колхоз им.Кирова"</t>
  </si>
  <si>
    <t>Внедрение прогрессивных технологий в растениеводство</t>
  </si>
  <si>
    <t>1.Газификация р.п.Пышма</t>
  </si>
  <si>
    <t xml:space="preserve">Проведение дополнительной иммунизации населения в рамках нац.календаря </t>
  </si>
  <si>
    <t>Профилактика и ограничение распространения заболеваний.</t>
  </si>
  <si>
    <t>ГУ "Пышминский ЦЗ"</t>
  </si>
  <si>
    <t>Организация общественных работ</t>
  </si>
  <si>
    <t>Информирование населения и работодателей о положении на рынке труда</t>
  </si>
  <si>
    <t xml:space="preserve">Организация временного трудоустройства безработных граждан, испытывающих трудности в поиске работы </t>
  </si>
  <si>
    <t>Организация временного трудоустройства несовершеннолетних граждан в возрасте от 14 до 18 лет</t>
  </si>
  <si>
    <t>Социальная адаптация безработных граждан на рынке труда</t>
  </si>
  <si>
    <t>Оказание содействия самозанятости безработных граждан (организует собственное дело)</t>
  </si>
  <si>
    <t>Трудоустройство инвалидов в счет установленной квоты</t>
  </si>
  <si>
    <t>Переселение на постоянное место жительство на село , семей</t>
  </si>
  <si>
    <t xml:space="preserve">Профессиональная ориентация </t>
  </si>
  <si>
    <t>Пособие по безработице ( в среднегодовом исчислении)</t>
  </si>
  <si>
    <t xml:space="preserve">Стипендии на профессиональное обучение </t>
  </si>
  <si>
    <t xml:space="preserve"> - средства предприятия</t>
  </si>
  <si>
    <t xml:space="preserve">Реконструкция и приобретение основных средств </t>
  </si>
  <si>
    <t xml:space="preserve"> -областной бюджет</t>
  </si>
  <si>
    <t xml:space="preserve"> -прочие (заемные)средства</t>
  </si>
  <si>
    <t xml:space="preserve"> -федеральный бюджет</t>
  </si>
  <si>
    <t xml:space="preserve"> - федеральный бюджет</t>
  </si>
  <si>
    <t>Индивидуальные предприниматели</t>
  </si>
  <si>
    <t>Реконструкция, расширение  торговых площадей</t>
  </si>
  <si>
    <t>Открытие объектов по оказанию платных услуг</t>
  </si>
  <si>
    <t xml:space="preserve"> -местный бюджет</t>
  </si>
  <si>
    <t xml:space="preserve">Благоустройство территории </t>
  </si>
  <si>
    <t>Содействие в развитие малых форм хозяйствования в области сельского хозяйства</t>
  </si>
  <si>
    <t>Средства местного бюджета</t>
  </si>
  <si>
    <t xml:space="preserve">  - местный бюджет</t>
  </si>
  <si>
    <t>Реконструкция и модернизация объектов ЖКХ</t>
  </si>
  <si>
    <t>Глава 2. Сельское  хозяйство</t>
  </si>
  <si>
    <t>Глава 3.Транспорт и связь</t>
  </si>
  <si>
    <t>Глава 4. Дорожное строительство</t>
  </si>
  <si>
    <t>Глава 5.  Малое  предпринимательство</t>
  </si>
  <si>
    <t>Глава 6.  Жилищно-коммунальное  хозяйство, экология</t>
  </si>
  <si>
    <t>Глава 7.  Энергосбережение</t>
  </si>
  <si>
    <t>Глава 8.    Газификация</t>
  </si>
  <si>
    <t>Глава 9. Образование</t>
  </si>
  <si>
    <t>Глава 10.  Здравоохранение</t>
  </si>
  <si>
    <t>Глава 11.  Социальная защита  населения</t>
  </si>
  <si>
    <t>Приобретение квартир для малоимущих граждан</t>
  </si>
  <si>
    <t>Глава 12.   Культура,  молодежная  политика, спорт</t>
  </si>
  <si>
    <t>Глава 13.  Общественная  безопасность</t>
  </si>
  <si>
    <t>Глава 14.   Занятость населения</t>
  </si>
  <si>
    <t>Итого по главе 14:</t>
  </si>
  <si>
    <t>Итого по главе 2:</t>
  </si>
  <si>
    <t>Глава 15.   Развитие торговли, потребительской кооперации, общественного  питания.</t>
  </si>
  <si>
    <t>Итого по главе 16:</t>
  </si>
  <si>
    <t>Строительство детского сада на 54 места в д.Мартынова</t>
  </si>
  <si>
    <t>11.Газификация района</t>
  </si>
  <si>
    <t>Трудоустройство по организованному набору</t>
  </si>
  <si>
    <t>Профессиональное обучение безработных граждан ( направлено на профобучение)</t>
  </si>
  <si>
    <t>ЗАО "Пышминский лифтостроительный завод"</t>
  </si>
  <si>
    <t>1.5.</t>
  </si>
  <si>
    <t>1.6.</t>
  </si>
  <si>
    <t>ЗАО "Пышминский  лифтостроительный завод"</t>
  </si>
  <si>
    <t>СПК "Калининский"</t>
  </si>
  <si>
    <t>Реконструкция и лицензирование бойни скота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</si>
  <si>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</si>
  <si>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</si>
  <si>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</si>
  <si>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</si>
  <si>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</si>
  <si>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</si>
  <si>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</si>
  <si>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</si>
  <si>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</si>
  <si>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</si>
  <si>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2.5.2.</t>
  </si>
  <si>
    <t>2.5.2.1.</t>
  </si>
  <si>
    <t>2.6.</t>
  </si>
  <si>
    <t>2.6.1.</t>
  </si>
  <si>
    <t>2.6.2.</t>
  </si>
  <si>
    <t>2.6.2.1.</t>
  </si>
  <si>
    <t>2.6.3.</t>
  </si>
  <si>
    <t>2.6.3.1.</t>
  </si>
  <si>
    <t>2.6.4.</t>
  </si>
  <si>
    <t>2.6.4.1.</t>
  </si>
  <si>
    <t>2.8.</t>
  </si>
  <si>
    <t>2.9.</t>
  </si>
  <si>
    <t>2.10.</t>
  </si>
  <si>
    <t>2.10.1.</t>
  </si>
  <si>
    <t>2.10.2.</t>
  </si>
  <si>
    <t>2.10.3.</t>
  </si>
  <si>
    <t>2.10.4.</t>
  </si>
  <si>
    <t xml:space="preserve">Улучшение материально-технической базы  муниципального автотранспортного предприятия </t>
  </si>
  <si>
    <t>3.1.</t>
  </si>
  <si>
    <t>3.2.</t>
  </si>
  <si>
    <t>3.2.1.</t>
  </si>
  <si>
    <t>3.2.2..</t>
  </si>
  <si>
    <t>3.2.3.</t>
  </si>
  <si>
    <t>4.5.</t>
  </si>
  <si>
    <t>4.7.</t>
  </si>
  <si>
    <t>4.10.</t>
  </si>
  <si>
    <t>4.11.</t>
  </si>
  <si>
    <t>4.14.</t>
  </si>
  <si>
    <t>4.15.</t>
  </si>
  <si>
    <t>4.17.</t>
  </si>
  <si>
    <t>Внебюджетные источники</t>
  </si>
  <si>
    <t>.-средства предприятия</t>
  </si>
  <si>
    <t>5.1.</t>
  </si>
  <si>
    <t>5.3.</t>
  </si>
  <si>
    <t>5.4.</t>
  </si>
  <si>
    <t>5.5.</t>
  </si>
  <si>
    <t>5.6.</t>
  </si>
  <si>
    <t>5.7.</t>
  </si>
  <si>
    <t>5.7.1.</t>
  </si>
  <si>
    <t>5.8.</t>
  </si>
  <si>
    <t>5.8.1.</t>
  </si>
  <si>
    <t>5.8.2.</t>
  </si>
  <si>
    <t>5.8.3.</t>
  </si>
  <si>
    <t>5.8.4.</t>
  </si>
  <si>
    <t>Обустройство источников нецентрализованного водоснабжения</t>
  </si>
  <si>
    <t>Организация содержания мест захоронения</t>
  </si>
  <si>
    <t>Благоустройство территории Пышминского городского округа</t>
  </si>
  <si>
    <t>7.4.</t>
  </si>
  <si>
    <t>7.7.</t>
  </si>
  <si>
    <t>7.7.1.</t>
  </si>
  <si>
    <t>7.7.2.</t>
  </si>
  <si>
    <t>7.7.3.</t>
  </si>
  <si>
    <t>7.7.4.</t>
  </si>
  <si>
    <t>Строительство газопровода низкого давления от ГРПШ-1 (достройка)</t>
  </si>
  <si>
    <t>Строительство  подводящих сетей к газовой блочной котельной в р.п.Пышма по ул.Пионерской</t>
  </si>
  <si>
    <t>Строительство газовой блочной котельной по ул.Пионерской (взамен двух угольных ЦК, пер.Речной)</t>
  </si>
  <si>
    <t>8.1.</t>
  </si>
  <si>
    <t>8.5.</t>
  </si>
  <si>
    <t>8.6.</t>
  </si>
  <si>
    <t>8.10.</t>
  </si>
  <si>
    <t>8.11.</t>
  </si>
  <si>
    <t>8.12.</t>
  </si>
  <si>
    <t xml:space="preserve">Управление образования  </t>
  </si>
  <si>
    <t>администрация ПГО</t>
  </si>
  <si>
    <t>.-средства предприятий</t>
  </si>
  <si>
    <t>9.2.</t>
  </si>
  <si>
    <t>9.3.</t>
  </si>
  <si>
    <t>9.4.</t>
  </si>
  <si>
    <t>9.5.</t>
  </si>
  <si>
    <t>9.5.1.</t>
  </si>
  <si>
    <t>9.10.</t>
  </si>
  <si>
    <t>9.8.</t>
  </si>
  <si>
    <t>9.11.</t>
  </si>
  <si>
    <t>9.11.1.</t>
  </si>
  <si>
    <t>9.11.2.</t>
  </si>
  <si>
    <t>9.11.3.</t>
  </si>
  <si>
    <t>9.11.4.</t>
  </si>
  <si>
    <t>МУЗ "Пышминская  ЦРБ"</t>
  </si>
  <si>
    <t xml:space="preserve">Управление образования администрации ПГО </t>
  </si>
  <si>
    <t>Сельхозпредприятия</t>
  </si>
  <si>
    <t>Субсидирование молодых семей по программе</t>
  </si>
  <si>
    <t>Компенсация расходов на оплату жилого помещения и коммунальных услуг отдельным категориям граждан (льготникам)</t>
  </si>
  <si>
    <t>Субсидии на оплату жилого помещения и коммунальных услуг гражданам (малоимущим)</t>
  </si>
  <si>
    <t>11.3.</t>
  </si>
  <si>
    <t>11.6.</t>
  </si>
  <si>
    <t>11.7.</t>
  </si>
  <si>
    <t>11.8.</t>
  </si>
  <si>
    <t>11.11.</t>
  </si>
  <si>
    <t>11.12.</t>
  </si>
  <si>
    <t>11.13.</t>
  </si>
  <si>
    <t>11.13.1</t>
  </si>
  <si>
    <t>11.14.</t>
  </si>
  <si>
    <t>11.14.1.</t>
  </si>
  <si>
    <t>11.14.2.</t>
  </si>
  <si>
    <t>11.15.</t>
  </si>
  <si>
    <t>11.16.</t>
  </si>
  <si>
    <t>11.17.</t>
  </si>
  <si>
    <t>11.17.1.</t>
  </si>
  <si>
    <t>11.17.2.</t>
  </si>
  <si>
    <t>11.17.3.</t>
  </si>
  <si>
    <t>11.17.4.</t>
  </si>
  <si>
    <t>11.17.5.</t>
  </si>
  <si>
    <t xml:space="preserve"> оборудования и инвентаря для учреждений культуры.</t>
  </si>
  <si>
    <t>Проведение бесед и лекций по безопасности дорожного движения в школах и дошкольных учреждениях</t>
  </si>
  <si>
    <t>Беззатратные мероприятия</t>
  </si>
  <si>
    <t>Проведение комплексных проверок неблагополучных семей и несовершеннолетних, состоящих на учете в ГПДН (группе по делам несовершеннолетних)</t>
  </si>
  <si>
    <t>Привлечение детей девиантного поведения к общественно-полезной деятельности</t>
  </si>
  <si>
    <t>Управление образования администрации ПГО</t>
  </si>
  <si>
    <t>Психологическая поддержка безработным гражданам</t>
  </si>
  <si>
    <t>13.6.</t>
  </si>
  <si>
    <t>13.7.</t>
  </si>
  <si>
    <t>13.8.</t>
  </si>
  <si>
    <t>13.9.</t>
  </si>
  <si>
    <t>13.10.</t>
  </si>
  <si>
    <t>13.10.1.</t>
  </si>
  <si>
    <t>13.10.2.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</si>
  <si>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</si>
  <si>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</si>
  <si>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</si>
  <si>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</si>
  <si>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</si>
  <si>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</si>
  <si>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</si>
  <si>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</si>
  <si>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</si>
  <si>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</si>
  <si>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</si>
  <si>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</si>
  <si>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</si>
  <si>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</si>
  <si>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</si>
  <si>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</si>
  <si>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14.16.1.</t>
  </si>
  <si>
    <t>14.16.2.</t>
  </si>
  <si>
    <t>14.16.3.</t>
  </si>
  <si>
    <t>14.16.4.</t>
  </si>
  <si>
    <t>Товарооборот  розничной торговли</t>
  </si>
  <si>
    <t>Предприятия торговли</t>
  </si>
  <si>
    <t>Товарооборот общественного питания</t>
  </si>
  <si>
    <t>Предприятия общественного питания</t>
  </si>
  <si>
    <t>Предприятия бытовых услуг и гостиниц</t>
  </si>
  <si>
    <t>15.4.</t>
  </si>
  <si>
    <t>15.5.</t>
  </si>
  <si>
    <t>15.6.</t>
  </si>
  <si>
    <t>15.7.</t>
  </si>
  <si>
    <t>15.10.</t>
  </si>
  <si>
    <t>15.10.1.</t>
  </si>
  <si>
    <t>15.10.2.</t>
  </si>
  <si>
    <t>15.10.3.</t>
  </si>
  <si>
    <t>15.10.4.</t>
  </si>
  <si>
    <t>16.3.</t>
  </si>
  <si>
    <t>16.5.</t>
  </si>
  <si>
    <t>16.8.</t>
  </si>
  <si>
    <t>16.9.</t>
  </si>
  <si>
    <t>16.9.1.</t>
  </si>
  <si>
    <t>16.9.2.</t>
  </si>
  <si>
    <t>16.9.3.</t>
  </si>
  <si>
    <t>16.9.4.</t>
  </si>
  <si>
    <t>16.9.5.</t>
  </si>
  <si>
    <t>17.1.</t>
  </si>
  <si>
    <t>17.1.1.</t>
  </si>
  <si>
    <t>17.1.2.</t>
  </si>
  <si>
    <t>17.1.3.</t>
  </si>
  <si>
    <t>17.1.4.</t>
  </si>
  <si>
    <t>17.1.5.</t>
  </si>
  <si>
    <t>12.4.</t>
  </si>
  <si>
    <t>12.6.</t>
  </si>
  <si>
    <t>12.4.1.</t>
  </si>
  <si>
    <t>12.4.2.</t>
  </si>
  <si>
    <t xml:space="preserve">12.1.              </t>
  </si>
  <si>
    <t>12.11.</t>
  </si>
  <si>
    <t xml:space="preserve"> - средства предприятий</t>
  </si>
  <si>
    <t>10.2.</t>
  </si>
  <si>
    <t>10.3.</t>
  </si>
  <si>
    <t>10.5.</t>
  </si>
  <si>
    <t>10.8.</t>
  </si>
  <si>
    <t>10.9.</t>
  </si>
  <si>
    <t>10.10.</t>
  </si>
  <si>
    <t>10.10.1.</t>
  </si>
  <si>
    <t>6.5.</t>
  </si>
  <si>
    <t>6.11.</t>
  </si>
  <si>
    <t>6.12.</t>
  </si>
  <si>
    <t>6.13.</t>
  </si>
  <si>
    <t>6.14.</t>
  </si>
  <si>
    <t>.-другие источники</t>
  </si>
  <si>
    <t xml:space="preserve"> микрорайону ст. Ощепково от  ГРП-3,ГРП-7</t>
  </si>
  <si>
    <t>Строительство газопровода низкого давления к частному жилому сектору от ГРПШ-12 (ул.Ленина, ул.Л.Чайкиной, пер.Речной)</t>
  </si>
  <si>
    <t>Строительство газопровода низкого давления в с.Трифоново</t>
  </si>
  <si>
    <t>8.16.</t>
  </si>
  <si>
    <t>8.17.</t>
  </si>
  <si>
    <t>Строительство газопровода низкого давления в с.Тупицыно</t>
  </si>
  <si>
    <t>8.18.</t>
  </si>
  <si>
    <t>8.18.1.</t>
  </si>
  <si>
    <t xml:space="preserve">Строительство газопровода Пышма-Первомайский-Камышлов II-III-IV пусковые комплексы </t>
  </si>
  <si>
    <t>Строительство многоквартирных домов</t>
  </si>
  <si>
    <t>ПО "Четкаринское", Печеркинское ПО</t>
  </si>
  <si>
    <t>Капитальный ремонт ФАП с.Черемыш</t>
  </si>
  <si>
    <t>Капитальный ремонт инфекционного отделения</t>
  </si>
  <si>
    <t>Проведение диспансеризации работающего населения в  организациях,детей-сирот,подростков до 14 лет</t>
  </si>
  <si>
    <t xml:space="preserve">Оснащение диагностическим оборудованием, оборудованием для </t>
  </si>
  <si>
    <t>Управление образования  администрация ПГО</t>
  </si>
  <si>
    <t>Развитие материально-технической базы ДЮСШ</t>
  </si>
  <si>
    <t xml:space="preserve">Оснащение приборами учета энергетических ресурсов </t>
  </si>
  <si>
    <t>Оздоровление учащихся в летнее время</t>
  </si>
  <si>
    <t xml:space="preserve">Филиал "Первомайский" </t>
  </si>
  <si>
    <t>ФГУСП "Сосновское"МО РФ</t>
  </si>
  <si>
    <t>ООО "Дерней"</t>
  </si>
  <si>
    <t>Приобретение оборудования</t>
  </si>
  <si>
    <t>Разработка проектно-сметной документации на строительство 2 пускового комплекса системы водоснабжения от Аксарихинского месторождения подземных вод</t>
  </si>
  <si>
    <t>Строительство газопровода  высокого и низкого давления к  жилому сектору</t>
  </si>
  <si>
    <t>Строительство (открытие) объектов потребительского рынка</t>
  </si>
  <si>
    <t>строительные организации</t>
  </si>
  <si>
    <t xml:space="preserve"> "Обеспечение жильем молодых семей в 2007-2015 г.г."</t>
  </si>
  <si>
    <t>Глава 16. Градостроительное проектирование и жилищно-строительная деятельность</t>
  </si>
  <si>
    <t xml:space="preserve">Создание благоприятных условий для развития  субъектов малого и </t>
  </si>
  <si>
    <t>среднего предпринимательства на территории Пышминского городского округа</t>
  </si>
  <si>
    <t>.областной бюджет</t>
  </si>
  <si>
    <t>Капитальный ремонт муниципального жилищного фонда</t>
  </si>
  <si>
    <t>Строительство пожарного депо в с. Четкарино</t>
  </si>
  <si>
    <t>областной бюджет</t>
  </si>
  <si>
    <t>Строительство газопровода низкого давления в с.Чернышово</t>
  </si>
  <si>
    <t>2.4.1.</t>
  </si>
  <si>
    <t>5.7.2.</t>
  </si>
  <si>
    <t xml:space="preserve">Муниципальные учреждения    </t>
  </si>
  <si>
    <t xml:space="preserve"> Управляющая компания</t>
  </si>
  <si>
    <t>7.4.1.</t>
  </si>
  <si>
    <t>8.5.1.</t>
  </si>
  <si>
    <t>8.16.1.</t>
  </si>
  <si>
    <t>8.17.1.</t>
  </si>
  <si>
    <t>8.19.</t>
  </si>
  <si>
    <t>8.24.</t>
  </si>
  <si>
    <t>8.24.1.</t>
  </si>
  <si>
    <t>8.24.2.</t>
  </si>
  <si>
    <t>8.24.3.</t>
  </si>
  <si>
    <t>8.24.4.</t>
  </si>
  <si>
    <t>8.24.5.</t>
  </si>
  <si>
    <t>9.3.1.</t>
  </si>
  <si>
    <t>9.8.1.</t>
  </si>
  <si>
    <t>9.10.1.</t>
  </si>
  <si>
    <t>10.3.1.</t>
  </si>
  <si>
    <t>10.5.1.</t>
  </si>
  <si>
    <t>10.12.</t>
  </si>
  <si>
    <t>10.12.1.</t>
  </si>
  <si>
    <t>10.12.2.</t>
  </si>
  <si>
    <t>10.12.3.</t>
  </si>
  <si>
    <t>10.12.4.</t>
  </si>
  <si>
    <t>10.12.5.</t>
  </si>
  <si>
    <t>10.12.6.</t>
  </si>
  <si>
    <t>12.11.1.</t>
  </si>
  <si>
    <t>12.11.2.</t>
  </si>
  <si>
    <t>12.11.3.</t>
  </si>
  <si>
    <t>12.11.4.</t>
  </si>
  <si>
    <t>12.11.5.</t>
  </si>
  <si>
    <t>документации по планировке территорий р.п. Пышма</t>
  </si>
  <si>
    <t xml:space="preserve">Проведение инженерных изысканий и разработка </t>
  </si>
  <si>
    <t>16.3.1.</t>
  </si>
  <si>
    <t>16.5.1.</t>
  </si>
  <si>
    <t>16.5.2.</t>
  </si>
  <si>
    <r>
      <t>2.9.1</t>
    </r>
    <r>
      <rPr>
        <b/>
        <sz val="11"/>
        <rFont val="Times New Roman"/>
        <family val="1"/>
      </rPr>
      <t>.</t>
    </r>
  </si>
  <si>
    <t>4.19.</t>
  </si>
  <si>
    <t>4.19.1</t>
  </si>
  <si>
    <t>4.19.2.</t>
  </si>
  <si>
    <t>4.19.3.</t>
  </si>
  <si>
    <t>4.19.4.</t>
  </si>
  <si>
    <t>Разработка проектно-сметной документации с экспертизой на капитальный ремонт автодорог</t>
  </si>
  <si>
    <t>Установка двухтарифных счетчиков электроэнергии , приборов учета</t>
  </si>
  <si>
    <t xml:space="preserve"> потребления энергетических ресурсов</t>
  </si>
  <si>
    <t>Строительство дороги по пер.Школьный в р.п.Пышма (0,850км)</t>
  </si>
  <si>
    <t>6.9.</t>
  </si>
  <si>
    <t>6.14.1.</t>
  </si>
  <si>
    <t>6.14.2.</t>
  </si>
  <si>
    <t>6.14.3.</t>
  </si>
  <si>
    <t>6.14.4.</t>
  </si>
  <si>
    <t xml:space="preserve">Управление культуры </t>
  </si>
  <si>
    <t>администрации ПГО</t>
  </si>
  <si>
    <t>Переподготовка и повышение квалификации</t>
  </si>
  <si>
    <t xml:space="preserve"> медперсонала(отделение семейной медицины)</t>
  </si>
  <si>
    <t xml:space="preserve">Стабилизация заболеваемости ВИЧ/СПИД и гемоконтактными </t>
  </si>
  <si>
    <t>гепатитами, снижение заболеваемости этими инфекциями в Пышминском городском округе</t>
  </si>
  <si>
    <t>Техническое перевооружение цехов</t>
  </si>
  <si>
    <t>2.0</t>
  </si>
  <si>
    <t>4.15.1.</t>
  </si>
  <si>
    <r>
      <t>Открытие дополнительных  групп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МКОУ "Пульниковская школа- детский сад"</t>
    </r>
  </si>
  <si>
    <t>Оснащение автобусов аппаратурой спутниковой навигации</t>
  </si>
  <si>
    <t xml:space="preserve"> ГЛОНАСС, приобретение автобуса</t>
  </si>
  <si>
    <t>Управление образования</t>
  </si>
  <si>
    <t>Капитальный ремонт,ремонт дворовых территорий многоквартирных домов,</t>
  </si>
  <si>
    <t>6.15.</t>
  </si>
  <si>
    <t>6.15.1.</t>
  </si>
  <si>
    <t xml:space="preserve">Администрация ПГО </t>
  </si>
  <si>
    <t xml:space="preserve">Отдел строительства, газификации </t>
  </si>
  <si>
    <t xml:space="preserve"> и жилищной политики администрации ПГО </t>
  </si>
  <si>
    <t>Отдел строительства, газификации и жилищной политики администрации ПГО</t>
  </si>
  <si>
    <t>9.5.2.</t>
  </si>
  <si>
    <t>.-федеральный бюджет</t>
  </si>
  <si>
    <r>
      <t xml:space="preserve">Производство молока </t>
    </r>
    <r>
      <rPr>
        <b/>
        <sz val="10"/>
        <rFont val="Times New Roman"/>
        <family val="1"/>
      </rPr>
      <t>(тонн)</t>
    </r>
    <r>
      <rPr>
        <sz val="10"/>
        <rFont val="Times New Roman"/>
        <family val="1"/>
      </rPr>
      <t>, в том числе:</t>
    </r>
  </si>
  <si>
    <t xml:space="preserve"> - крестьянскофермерские хозяйства(КФХ)</t>
  </si>
  <si>
    <t xml:space="preserve"> (специалистам), проживающим на селе</t>
  </si>
  <si>
    <t xml:space="preserve"> МБУ "Центр физической культуры и спорта"(с 01.01.2012)</t>
  </si>
  <si>
    <t>(содержание автомобильных дорог и инженерных сооружений)</t>
  </si>
  <si>
    <t xml:space="preserve"> Отдел строительства, газификации и жилищной политики администрации ПГО ( с 01.01.2012)</t>
  </si>
  <si>
    <t xml:space="preserve"> Отдел строительства, газификации и жилищной политики администрации ПГО ( с 01.01.2012).</t>
  </si>
  <si>
    <t xml:space="preserve"> Отдел строительства, газификации и жилищной политики администрации ПГО </t>
  </si>
  <si>
    <t>Отдел строительства, газификации и жилищной политики администрации ПГО,ЗАО "Регионгазинвест"</t>
  </si>
  <si>
    <t>Отдел строительства, газификации и жилищной политики администрации ПГО (с 01.01.2012)</t>
  </si>
  <si>
    <t>Проведен ремонт магазинов в с.Печеркино,д.Юрмытское, ремонт магазина Четкаринского п/о</t>
  </si>
  <si>
    <t>Улица отремонтирована (оплата пройдет в октябре4 миллиона 805,51 тысяч руб)</t>
  </si>
  <si>
    <t>Внедрение современных методов обслуживания, улучшение качества обслуживания населения</t>
  </si>
  <si>
    <t>15 детей  посещают ДДУ,3 ребенка обучаются на дому</t>
  </si>
  <si>
    <t>Приобретено музыкальное оборудование, компьютер</t>
  </si>
  <si>
    <t>Госуслуги по информированию о положении на рынке труда получили 1475 человек, 201 работателей</t>
  </si>
  <si>
    <t>41 человек трудоустроен по орг.набору</t>
  </si>
  <si>
    <t xml:space="preserve"> Приобретен трактор Axion-850,сеялка пневматическая Gaspardo,плуг Lemkem,косилкаDisko</t>
  </si>
  <si>
    <t>Приобретены: сушилка,сельскохозяйственные машины по обработке зерна,транспортные средства.</t>
  </si>
  <si>
    <t>Приобретен инкубатор для новорожденных,аппарат ИВЛ</t>
  </si>
  <si>
    <t>Отремонтировано 355 м дороги</t>
  </si>
  <si>
    <t>проездов к дворовым территориям многоквартирных домов.Благоустройство дворовых территорий по программе "Тысяча дворов"</t>
  </si>
  <si>
    <t>Экспертиза проектов газопровода низкого давления к жилому микрорайону в р.п.Пышма ст.Ощепково (ГРП-3,7)-267 тыс.руб., ул.Сибирская, ул.Машиностроителей (ГРП-2)-266 тыс.руб.;  ул.Цветочная, ул.Свердловская, ул.Лермонтова (ГРП-5)-266 тыс.руб.</t>
  </si>
  <si>
    <r>
      <t xml:space="preserve">Капитальный ремонт </t>
    </r>
    <r>
      <rPr>
        <b/>
        <sz val="10"/>
        <rFont val="Times New Roman"/>
        <family val="1"/>
      </rPr>
      <t>ул.Пионерская</t>
    </r>
    <r>
      <rPr>
        <sz val="10"/>
        <rFont val="Times New Roman"/>
        <family val="1"/>
      </rPr>
      <t xml:space="preserve"> в р.п.Пышма (0,300км)</t>
    </r>
  </si>
  <si>
    <r>
      <t xml:space="preserve">Ремонт дороги по </t>
    </r>
    <r>
      <rPr>
        <b/>
        <sz val="10"/>
        <rFont val="Times New Roman"/>
        <family val="1"/>
      </rPr>
      <t xml:space="preserve">пер.Куйбышевский </t>
    </r>
    <r>
      <rPr>
        <sz val="10"/>
        <rFont val="Times New Roman"/>
        <family val="1"/>
      </rPr>
      <t>(0,450км)</t>
    </r>
  </si>
  <si>
    <r>
      <t xml:space="preserve">Капитальный ремонт </t>
    </r>
    <r>
      <rPr>
        <b/>
        <sz val="10"/>
        <rFont val="Times New Roman"/>
        <family val="1"/>
      </rPr>
      <t xml:space="preserve">пер.Речной </t>
    </r>
    <r>
      <rPr>
        <sz val="10"/>
        <rFont val="Times New Roman"/>
        <family val="1"/>
      </rPr>
      <t>р.п.Пышма (0,7 км)</t>
    </r>
  </si>
  <si>
    <r>
      <t xml:space="preserve">Ремонт автомобильной дороги </t>
    </r>
    <r>
      <rPr>
        <b/>
        <sz val="10"/>
        <rFont val="Times New Roman"/>
        <family val="1"/>
      </rPr>
      <t>ул.Комарова</t>
    </r>
    <r>
      <rPr>
        <sz val="10"/>
        <rFont val="Times New Roman"/>
        <family val="1"/>
      </rPr>
      <t xml:space="preserve"> ( 0,65 км)</t>
    </r>
  </si>
  <si>
    <t>Капитальный ремонт дороги с.Черемыш ул.Ленина (4 км)</t>
  </si>
  <si>
    <t>Приобретен термосмеситель,котел</t>
  </si>
  <si>
    <t>не проводился</t>
  </si>
  <si>
    <t>Работы перенесены на 2013 год</t>
  </si>
  <si>
    <t xml:space="preserve">Проведено 850 бесед </t>
  </si>
  <si>
    <t xml:space="preserve"> В школах проведены классные часы "Вред алкоголя","Курение или здоровье". Проведены мероприятия "Диалог и здоровье", акция "Скажем алкоголю нет".(Проведено 403 бесед и мероприятий)</t>
  </si>
  <si>
    <t>Отремонтировано 326 м дороги</t>
  </si>
  <si>
    <t xml:space="preserve">Отремонтировано 888 м дороги </t>
  </si>
  <si>
    <t>Отремонтировано  340 м дороги</t>
  </si>
  <si>
    <t>Установлена аппаратура спутниковой навигации ГЛОННАС (15 автобусов).</t>
  </si>
  <si>
    <t>Проведен ремонт  в Боровлянской СОШ,Первомайской СОШ, Четкаринской СОШ, Ощепковской СОШ, Печеркинской СОШ</t>
  </si>
  <si>
    <t>Приобретено столовое оборудование  ( 5 холодильников: Печеркинская СОШ -2 шт.,Боровлянская СОШ-2 шт.,Ощепковская СОШ-1 шт.),Пышминская СОШ-электрокипятильник,табуреты в обеденный зал,Первомайская ООШ-мармит.</t>
  </si>
  <si>
    <t>приобретен спортивный инвентарь (перчатки,щитки, велосипед,шлемы)</t>
  </si>
  <si>
    <t>оздоровлено 1125 детей в лагерях с дневным пребыванием,санатории "Юбелейный"- 40 детей,"Жемчужина России"- 20 детей,"Заря"-30 детей.</t>
  </si>
  <si>
    <t>749 гражданам назначены социальные выплаты</t>
  </si>
  <si>
    <t>Проведено 9 ярмарок вакансий, учебных и ученических мест</t>
  </si>
  <si>
    <t>273 человека приняли участие во временном трудоустройстве на общественной работах</t>
  </si>
  <si>
    <t>16 граждан участвовало во временном трудоустройстве</t>
  </si>
  <si>
    <t xml:space="preserve">484 граждан от 14 до 18 лет  были временно трудоустроены </t>
  </si>
  <si>
    <t>122 человека получили услуги по социальной адаптации</t>
  </si>
  <si>
    <t>5 человек было трудоустроено по программе 18-20 из числа выпускников</t>
  </si>
  <si>
    <t>Трудоустроено 29 инвалидов, из них 5 инвалидов по Программе 2012 года</t>
  </si>
  <si>
    <t>получили госуслугу по психологической поддержки 123 человека</t>
  </si>
  <si>
    <t>1040 человек получили гос.услугу по профориентации</t>
  </si>
  <si>
    <t>96 граждан прошли профессиональное обучение  (904,9 тыс.руб.), прошли обучение 2 женщины, находящиеся в отпуске по уходу за ребенком до 3-х лет (12,5 тыс.руб.)</t>
  </si>
  <si>
    <t xml:space="preserve">Построено 570,5 м.п. теплосетей и 125 м.п. подводящих сетей водоснабжения к газовой блочной котельной по ул.Пионерской в р.п.Пышма </t>
  </si>
  <si>
    <t>В целях  улучшения материально-технической базы учреждения проведен капитальный ремонт</t>
  </si>
  <si>
    <t>Построено  6322 м. газопровода низкого давления в с.Тупицыно с установкой ГРП ( 5769 м полиэтиленовые трубы и 553 м металлические трубы).Проводится приемка исполнительной документации,ввод объекта в эксплуатацию.</t>
  </si>
  <si>
    <t>Выполнена документация по планировке территорий микрорайона № 1 и № 2, находится на согласовании. В стадии разработки проект планировки и межевания части жилого района "Южный" в р.п.Пышма..</t>
  </si>
  <si>
    <t>Разработана конструкторская документация пассажирских лифтов  различных вариантов исполнения. Произведено 160 лифтов, из них 72 лифта г/п 400 кг,56 лифтов г/п 630 кг,32 лифта г/п 1000 кг</t>
  </si>
  <si>
    <t>Приобретено новое сварочное оборудование, изготовление и монтаж в цехе двух кранов г/п 12,5 тонн, усиление подкранового пути и несущих колон, строительство стенда, замена мостовых кранов.Темп роста оборота организации к соответствующему периоду составил 141,7 %,темп роста отгруженных товаров собственного производства составил 136,6%.Темп производства метал.конструкций составил 79,7%.</t>
  </si>
  <si>
    <t>Строительство молочного комплекса перенесено на 2013 год. Приобретен холодильный агрегат, установка охлаждения молока.</t>
  </si>
  <si>
    <t>ИКЦ оказало консультацию 257 гражданам, в том числе 226  СМСП. Имущественную поддержку получили 57 человек.   Открылось 82 ИП, создано 30 рабочих мест. В целях поддержке субъектов малого предпринимательства у субъектов малого предпринимательства размещено 8,6% закупок для муниципальных нужд от общей суммы закупок.</t>
  </si>
  <si>
    <r>
      <t>Работы по благоустройству дворовой территории ул.Комсомольская д.д.17-19 (446 кв.м) не проведены. Проведены работы по ремонту проездов к дворовым территориям по ул.Заводской 13-17,ул.Комсомольская 7-13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( 60 кв.м)</t>
    </r>
    <r>
      <rPr>
        <b/>
        <sz val="10"/>
        <rFont val="Times New Roman"/>
        <family val="1"/>
      </rPr>
      <t>.</t>
    </r>
  </si>
  <si>
    <t>в 2012 г. в связи с недостаточностью средств  в местном бюджете данное мероприятие не  осуществлялось</t>
  </si>
  <si>
    <t>Проведена экспертиза проекта строительства газопровода низкого давления к жилому сектору от ГРПШ-3,7,  с.Трифоново, ГРП-5.</t>
  </si>
  <si>
    <t>Приобретено оборудование, проводится оформление земельного участка</t>
  </si>
  <si>
    <t>Мероприятие перенесено на 2013 год</t>
  </si>
  <si>
    <t>Добыча песка не осуществлялась. Реализовывался песок добытый ранее. Оборот организации к аналогичному периоду прошлого года сотавил 49,3%.</t>
  </si>
  <si>
    <t xml:space="preserve">Исполнение плановых показателей составил 98,3%. </t>
  </si>
  <si>
    <t>Построено 2 телятника беспривязного содержания скота</t>
  </si>
  <si>
    <t>Приобретен автобус, открыто 2 междугородних маршрута Яр-Ирбит, Пышма-Екатеринбург .</t>
  </si>
  <si>
    <t>Для поддержки малого предпринимательства выдано 114 микрозаймов. Средняя процентная ставка,по которой произведена выдача микрозаймов составила 21,05%.</t>
  </si>
  <si>
    <t>Мероприятия отменены</t>
  </si>
  <si>
    <t>Заказана проектно-сметная документация на ремонт  ул Сибирский тракт (690 тысяч рублей), ул.Куйбышева-ул.Тельмана ( 980 тысяч рублей) разработана, направлена подрядчиком на экспертизу.</t>
  </si>
  <si>
    <t xml:space="preserve">Открытие 10 торговых  точек,  в том числе универсальный магазин товаров повседневного спроса "Магнит",введено в действие 525 кв.метров торговой площади, в том числе "Магнит" 385 кв м. Увеличение торговых площадей на душу населения - на 0,026 кв .м. </t>
  </si>
  <si>
    <t xml:space="preserve">Проведен ремонт торговых площадей, реконструкция 68,9 кв м площадей под торговые объекты. </t>
  </si>
  <si>
    <t>Открыто 8 объектов.</t>
  </si>
  <si>
    <t>Очистка кладбищ от мусора, проведено ограждение кладбищ (с.Тимохино,с.Черемыш)</t>
  </si>
  <si>
    <t>Проведены мероприятия по озеленению поселка, ликвидации несанкционированных свалок ,аккарицидная обработка территорий,вырубка,обрезка деревьев.</t>
  </si>
  <si>
    <t>Проведены работы: по окашиванию ,  огребке дорог, грейдированию дорог (обслуживается 238,6 км дорог), установлено 50 дорожных знаков, проведен ремонт моста в д.Комарова, обустроены барьерные ограждения на мосту по ул.Ленина в р.п.Пышма, проведен ямочный ремонт в р.п.Пышма, д.Савина (33,5кв.м.)</t>
  </si>
  <si>
    <t xml:space="preserve">Установлено 57 приборов учета, в том числе : 8 приборов учета в образовательных учреждениях (1040 тыс.руб), 9 ПУ в учреждениях культуры(1023,9тыс.руб.), 40 в муниципальном жилом фонде (3536,4 тыс.руб.). </t>
  </si>
  <si>
    <t>Построено 647 м трубопровода 19 врезок.</t>
  </si>
  <si>
    <t>Мероприятие перенесено на 2013 год ( Субсидия из областного бюджета в 2012 году не выделялась).</t>
  </si>
  <si>
    <t>Работы не осуществлялись.</t>
  </si>
  <si>
    <t>Мроприятие по причине не выделения средств из областного бюджета на 2013 год.</t>
  </si>
  <si>
    <t>Приобретен автобус для Боровлянской СОШ</t>
  </si>
  <si>
    <t>Открыта дополнительная группа МКОУ ПГО "Пульниковская начальная школа-детский сад" на 20 мест,</t>
  </si>
  <si>
    <t xml:space="preserve">Открыта дополнительная группав  МКДОУ"Тимохинская начальная школа-детский сад" на 10 мест. </t>
  </si>
  <si>
    <t>Профилактика и снижение уровня заболеваемости населения.</t>
  </si>
  <si>
    <t>Осмотрено 47 детей-сирот.Проведена диспансеризация работающего населения -300  человек. В целях профилактики и выявления заболеваний на ранней стадии осмотрено 218 девушек и юношей 14 лет.</t>
  </si>
  <si>
    <t>Мероприятие не осуществлялось.</t>
  </si>
  <si>
    <t>96 человек получали стипендии в период профобучения</t>
  </si>
  <si>
    <t>Мероприятие в связи с недостаточностью средств в бюджете ПГО не осуществлено.</t>
  </si>
  <si>
    <t>Выдан сертификат  на приобретение жилья одной семье.</t>
  </si>
  <si>
    <t>Построен одноквартирный дом в д.Талица (108 кв.м). Одной семье произведена соц.выплата на строительство жилья в с.Печеркино.На погашение основной суммы долга по ипотечному кредитованию субсидию получили 2 семьи.</t>
  </si>
  <si>
    <t>Получили субсидию 1957 семей.</t>
  </si>
  <si>
    <t>Выплата пособий отдельным категориям граждан, реализация законов социальной направленности на территории Пышминского городского округа.14491 получателей пособий и компенсаций (7939 заявителей).</t>
  </si>
  <si>
    <t>Компенсацию получили 4769 человек.</t>
  </si>
  <si>
    <t>Территориальной комиссией Пышминского района по делам несовершеннолетних и защите их прав совместно с субъектами системы профилактики безнадзорности и правонарушений несовершеннолетних в Пышминском городском округе проведено 81 выезд с посещением 585 семей,находящихся в социально опасном положении и трудной жизненной ситуации.</t>
  </si>
  <si>
    <t>ОВД по Пышминскому району,ММО МВД России "Камышловский"отдел полиции № 30 ( с 01.01.2012)</t>
  </si>
  <si>
    <t>Подготовлена проектно-сметная документация</t>
  </si>
  <si>
    <t>Строительство многоквартирных домов по ул.Строителей не осуществлялось.</t>
  </si>
  <si>
    <t>Отчет о выполнении Плана мероприятий Программы социально-экономического развития Пышминского городского округа на 2009-2013 годы  за  2012 год.</t>
  </si>
  <si>
    <t>Результат</t>
  </si>
  <si>
    <t>Темп роста в фактических ценах в %  к соответствующему периоду предыдущего года составил 125,5%, к плановым показателям 121,1%.</t>
  </si>
  <si>
    <r>
      <t xml:space="preserve"> Мероприятие по III этапу-отпайки с установкой блочных газовых котельных в с.Чернышово,с.Тупицыно,с.Четкарино,д.Комарова, д.Родина,п.Первомайский;IV- этапу отпайки в п.Южный и п.Ключевской,а также отпайки с установкой блочных газовых котельных в с.Тимохинское, с.Черемыш и с.Боровлянское.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ПСД дорабатывается после проведенной экспертизы.</t>
    </r>
    <r>
      <rPr>
        <b/>
        <sz val="10"/>
        <rFont val="Times New Roman"/>
        <family val="1"/>
      </rPr>
      <t xml:space="preserve">  </t>
    </r>
  </si>
  <si>
    <t>2012   план</t>
  </si>
  <si>
    <t>2012    факт</t>
  </si>
  <si>
    <t>Исполнение плановых показателей составил 112%.</t>
  </si>
  <si>
    <t>Приложение к решению Думы Пышминского городского округа от  26 февраля 2013 г. № 382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</si>
</sst>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0"/>
    <numFmt numFmtId="174" formatCode="0.0000000"/>
    <numFmt numFmtId="175" formatCode="[$-FC19]d\ mmmm\ yyyy\ &quot;г.&quot;"/>
  </numFmts>
  <fonts count="3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0" xfId="0" applyFont="1" applyBorder="1" applyAlignment="1">
      <alignment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justify" vertical="top" wrapText="1"/>
    </xf>
    <xf numFmtId="0" fontId="9" fillId="0" borderId="21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16" fontId="1" fillId="0" borderId="14" xfId="0" applyNumberFormat="1" applyFont="1" applyBorder="1" applyAlignment="1">
      <alignment horizontal="center" vertical="top" wrapText="1"/>
    </xf>
    <xf numFmtId="9" fontId="1" fillId="0" borderId="20" xfId="0" applyNumberFormat="1" applyFont="1" applyBorder="1" applyAlignment="1">
      <alignment horizontal="left" vertical="top" wrapText="1"/>
    </xf>
    <xf numFmtId="16" fontId="1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14" xfId="0" applyBorder="1" applyAlignment="1">
      <alignment/>
    </xf>
    <xf numFmtId="0" fontId="1" fillId="0" borderId="3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10" fontId="4" fillId="0" borderId="14" xfId="0" applyNumberFormat="1" applyFont="1" applyBorder="1" applyAlignment="1">
      <alignment horizontal="left" vertical="top" wrapText="1"/>
    </xf>
    <xf numFmtId="0" fontId="0" fillId="0" borderId="19" xfId="0" applyBorder="1" applyAlignment="1">
      <alignment/>
    </xf>
    <xf numFmtId="17" fontId="1" fillId="0" borderId="24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4" fontId="1" fillId="0" borderId="26" xfId="0" applyNumberFormat="1" applyFont="1" applyBorder="1" applyAlignment="1">
      <alignment horizontal="center" vertical="top" wrapText="1"/>
    </xf>
    <xf numFmtId="14" fontId="3" fillId="0" borderId="26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4" fontId="1" fillId="0" borderId="25" xfId="0" applyNumberFormat="1" applyFont="1" applyBorder="1" applyAlignment="1">
      <alignment horizontal="center" vertical="top" wrapText="1"/>
    </xf>
    <xf numFmtId="10" fontId="4" fillId="0" borderId="21" xfId="0" applyNumberFormat="1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2" fontId="1" fillId="0" borderId="3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2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3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9" fontId="1" fillId="0" borderId="20" xfId="0" applyNumberFormat="1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view="pageBreakPreview" zoomScale="75" zoomScaleSheetLayoutView="75" zoomScalePageLayoutView="0" workbookViewId="0" topLeftCell="A181">
      <selection activeCell="K6" sqref="K6"/>
    </sheetView>
  </sheetViews>
  <sheetFormatPr defaultColWidth="9.00390625" defaultRowHeight="12.75"/>
  <cols>
    <col min="1" max="1" width="6.875" style="30" customWidth="1"/>
    <col min="2" max="2" width="42.25390625" style="0" customWidth="1"/>
    <col min="3" max="3" width="6.00390625" style="30" customWidth="1"/>
    <col min="4" max="4" width="17.875" style="0" customWidth="1"/>
    <col min="5" max="5" width="12.25390625" style="0" customWidth="1"/>
    <col min="6" max="7" width="9.875" style="17" customWidth="1"/>
    <col min="8" max="8" width="54.00390625" style="0" customWidth="1"/>
    <col min="9" max="9" width="0.12890625" style="0" hidden="1" customWidth="1"/>
    <col min="10" max="10" width="11.00390625" style="0" customWidth="1"/>
  </cols>
  <sheetData>
    <row r="1" spans="1:8" ht="12.75">
      <c r="A1" s="189" t="s">
        <v>559</v>
      </c>
      <c r="B1" s="190"/>
      <c r="C1" s="189"/>
      <c r="D1" s="190"/>
      <c r="E1" s="190"/>
      <c r="F1" s="191"/>
      <c r="G1" s="191"/>
      <c r="H1" s="190"/>
    </row>
    <row r="2" spans="1:8" s="8" customFormat="1" ht="48" customHeight="1">
      <c r="A2" s="164" t="s">
        <v>552</v>
      </c>
      <c r="B2" s="164"/>
      <c r="C2" s="164"/>
      <c r="D2" s="164"/>
      <c r="E2" s="164"/>
      <c r="F2" s="164"/>
      <c r="G2" s="164"/>
      <c r="H2" s="164"/>
    </row>
    <row r="3" spans="1:8" ht="18.75" customHeight="1">
      <c r="A3" s="170" t="s">
        <v>34</v>
      </c>
      <c r="B3" s="183" t="s">
        <v>35</v>
      </c>
      <c r="C3" s="183" t="s">
        <v>36</v>
      </c>
      <c r="D3" s="183" t="s">
        <v>37</v>
      </c>
      <c r="E3" s="182" t="s">
        <v>67</v>
      </c>
      <c r="F3" s="177"/>
      <c r="G3" s="178"/>
      <c r="H3" s="171" t="s">
        <v>553</v>
      </c>
    </row>
    <row r="4" spans="1:8" ht="15.75" customHeight="1" hidden="1" thickBot="1">
      <c r="A4" s="170"/>
      <c r="B4" s="183"/>
      <c r="C4" s="183"/>
      <c r="D4" s="183"/>
      <c r="E4" s="182"/>
      <c r="F4" s="50"/>
      <c r="G4" s="50"/>
      <c r="H4" s="171"/>
    </row>
    <row r="5" spans="1:8" ht="29.25" customHeight="1">
      <c r="A5" s="170"/>
      <c r="B5" s="183"/>
      <c r="C5" s="183"/>
      <c r="D5" s="183"/>
      <c r="E5" s="182"/>
      <c r="F5" s="68"/>
      <c r="G5" s="33"/>
      <c r="H5" s="171"/>
    </row>
    <row r="6" spans="1:8" ht="27" customHeight="1">
      <c r="A6" s="170"/>
      <c r="B6" s="183"/>
      <c r="C6" s="183"/>
      <c r="D6" s="183"/>
      <c r="E6" s="183"/>
      <c r="F6" s="29" t="s">
        <v>556</v>
      </c>
      <c r="G6" s="29" t="s">
        <v>557</v>
      </c>
      <c r="H6" s="201"/>
    </row>
    <row r="7" spans="1:8" ht="12.75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24">
        <v>10</v>
      </c>
      <c r="G7" s="24">
        <v>11</v>
      </c>
      <c r="H7" s="112">
        <v>12</v>
      </c>
    </row>
    <row r="8" spans="1:8" s="75" customFormat="1" ht="15.75">
      <c r="A8" s="113"/>
      <c r="B8" s="186" t="s">
        <v>38</v>
      </c>
      <c r="C8" s="186"/>
      <c r="D8" s="186"/>
      <c r="E8" s="186"/>
      <c r="F8" s="186"/>
      <c r="G8" s="186"/>
      <c r="H8" s="186"/>
    </row>
    <row r="9" spans="1:8" ht="15.75">
      <c r="A9" s="187" t="s">
        <v>39</v>
      </c>
      <c r="B9" s="188"/>
      <c r="C9" s="188"/>
      <c r="D9" s="188"/>
      <c r="E9" s="188"/>
      <c r="F9" s="188"/>
      <c r="G9" s="188"/>
      <c r="H9" s="163"/>
    </row>
    <row r="10" spans="1:8" ht="95.25" customHeight="1">
      <c r="A10" s="99" t="s">
        <v>142</v>
      </c>
      <c r="B10" s="14" t="s">
        <v>436</v>
      </c>
      <c r="C10" s="6">
        <v>2012</v>
      </c>
      <c r="D10" s="6" t="s">
        <v>65</v>
      </c>
      <c r="E10" s="6" t="s">
        <v>40</v>
      </c>
      <c r="F10" s="6">
        <v>11030</v>
      </c>
      <c r="G10" s="6">
        <v>12252</v>
      </c>
      <c r="H10" s="14" t="s">
        <v>509</v>
      </c>
    </row>
    <row r="11" spans="1:9" ht="16.5" thickBot="1">
      <c r="A11" s="165" t="s">
        <v>68</v>
      </c>
      <c r="B11" s="166"/>
      <c r="C11" s="166"/>
      <c r="D11" s="166"/>
      <c r="E11" s="166"/>
      <c r="F11" s="166"/>
      <c r="G11" s="166"/>
      <c r="H11" s="166"/>
      <c r="I11" s="8"/>
    </row>
    <row r="12" spans="1:8" ht="52.5" customHeight="1">
      <c r="A12" s="167" t="s">
        <v>143</v>
      </c>
      <c r="B12" s="203" t="s">
        <v>69</v>
      </c>
      <c r="C12" s="206">
        <v>2012</v>
      </c>
      <c r="D12" s="206" t="s">
        <v>70</v>
      </c>
      <c r="E12" s="206" t="s">
        <v>40</v>
      </c>
      <c r="F12" s="3">
        <v>26360</v>
      </c>
      <c r="G12" s="3">
        <v>0</v>
      </c>
      <c r="H12" s="203" t="s">
        <v>517</v>
      </c>
    </row>
    <row r="13" spans="1:8" ht="16.5" customHeight="1" hidden="1">
      <c r="A13" s="168"/>
      <c r="B13" s="204"/>
      <c r="C13" s="207"/>
      <c r="D13" s="207"/>
      <c r="E13" s="207"/>
      <c r="F13" s="4"/>
      <c r="G13" s="4"/>
      <c r="H13" s="204"/>
    </row>
    <row r="14" spans="1:8" ht="3.75" customHeight="1" thickBot="1">
      <c r="A14" s="169"/>
      <c r="B14" s="205"/>
      <c r="C14" s="208"/>
      <c r="D14" s="208"/>
      <c r="E14" s="208"/>
      <c r="F14" s="2"/>
      <c r="G14" s="2"/>
      <c r="H14" s="205"/>
    </row>
    <row r="15" spans="1:9" ht="18.75" customHeight="1">
      <c r="A15" s="184" t="s">
        <v>141</v>
      </c>
      <c r="B15" s="185"/>
      <c r="C15" s="185"/>
      <c r="D15" s="185"/>
      <c r="E15" s="185"/>
      <c r="F15" s="185"/>
      <c r="G15" s="185"/>
      <c r="H15" s="185"/>
      <c r="I15" s="8"/>
    </row>
    <row r="16" spans="1:9" ht="18.75" customHeight="1" hidden="1">
      <c r="A16" s="101"/>
      <c r="B16" s="14"/>
      <c r="C16" s="14"/>
      <c r="D16" s="6" t="s">
        <v>144</v>
      </c>
      <c r="E16" s="14"/>
      <c r="F16" s="14"/>
      <c r="G16" s="14"/>
      <c r="H16" s="14"/>
      <c r="I16" s="8"/>
    </row>
    <row r="17" spans="1:9" ht="18.75" customHeight="1" hidden="1" thickBot="1">
      <c r="A17" s="97"/>
      <c r="B17" s="98"/>
      <c r="C17" s="98"/>
      <c r="D17" s="6" t="s">
        <v>144</v>
      </c>
      <c r="E17" s="98"/>
      <c r="F17" s="98"/>
      <c r="G17" s="98"/>
      <c r="H17" s="98"/>
      <c r="I17" s="8"/>
    </row>
    <row r="18" spans="1:9" ht="54" customHeight="1">
      <c r="A18" s="137" t="s">
        <v>437</v>
      </c>
      <c r="B18" s="14" t="s">
        <v>24</v>
      </c>
      <c r="C18" s="27">
        <v>2012</v>
      </c>
      <c r="D18" s="6" t="s">
        <v>144</v>
      </c>
      <c r="E18" s="27" t="s">
        <v>44</v>
      </c>
      <c r="F18" s="27">
        <v>4500</v>
      </c>
      <c r="G18" s="147">
        <v>4670</v>
      </c>
      <c r="H18" s="14" t="s">
        <v>508</v>
      </c>
      <c r="I18" s="8"/>
    </row>
    <row r="19" spans="1:8" ht="21.75" customHeight="1">
      <c r="A19" s="106" t="s">
        <v>147</v>
      </c>
      <c r="B19" s="9" t="s">
        <v>41</v>
      </c>
      <c r="C19" s="6"/>
      <c r="D19" s="6"/>
      <c r="E19" s="6"/>
      <c r="F19" s="15">
        <f>SUM(,F12,F16:F18)</f>
        <v>30860</v>
      </c>
      <c r="G19" s="15">
        <f>SUM(G10,G12,G16:G18)</f>
        <v>16922</v>
      </c>
      <c r="H19" s="10"/>
    </row>
    <row r="20" spans="1:8" ht="14.25" customHeight="1">
      <c r="A20" s="201" t="s">
        <v>148</v>
      </c>
      <c r="B20" s="181" t="s">
        <v>42</v>
      </c>
      <c r="C20" s="201"/>
      <c r="D20" s="201"/>
      <c r="E20" s="201"/>
      <c r="F20" s="6"/>
      <c r="G20" s="6"/>
      <c r="H20" s="202"/>
    </row>
    <row r="21" spans="1:8" ht="16.5" customHeight="1" hidden="1" thickBot="1">
      <c r="A21" s="201"/>
      <c r="B21" s="181"/>
      <c r="C21" s="201"/>
      <c r="D21" s="201"/>
      <c r="E21" s="201"/>
      <c r="F21" s="6"/>
      <c r="G21" s="6"/>
      <c r="H21" s="202"/>
    </row>
    <row r="22" spans="1:8" ht="15.75">
      <c r="A22" s="6" t="s">
        <v>149</v>
      </c>
      <c r="B22" s="14" t="s">
        <v>43</v>
      </c>
      <c r="C22" s="6"/>
      <c r="D22" s="6"/>
      <c r="E22" s="6"/>
      <c r="F22" s="19">
        <f>AVERAGE(F19)</f>
        <v>30860</v>
      </c>
      <c r="G22" s="19">
        <f>AVERAGE(G19)</f>
        <v>16922</v>
      </c>
      <c r="H22" s="26"/>
    </row>
    <row r="23" spans="1:9" ht="16.5" customHeight="1">
      <c r="A23" s="179" t="s">
        <v>119</v>
      </c>
      <c r="B23" s="180"/>
      <c r="C23" s="180"/>
      <c r="D23" s="180"/>
      <c r="E23" s="180"/>
      <c r="F23" s="180"/>
      <c r="G23" s="180"/>
      <c r="H23" s="180"/>
      <c r="I23" s="8"/>
    </row>
    <row r="24" spans="1:9" ht="28.5" customHeight="1">
      <c r="A24" s="6" t="s">
        <v>147</v>
      </c>
      <c r="B24" s="14" t="s">
        <v>452</v>
      </c>
      <c r="C24" s="6">
        <v>2012</v>
      </c>
      <c r="D24" s="6"/>
      <c r="E24" s="6"/>
      <c r="F24" s="6">
        <v>27949</v>
      </c>
      <c r="G24" s="41">
        <v>27460</v>
      </c>
      <c r="H24" s="195" t="s">
        <v>518</v>
      </c>
      <c r="I24" s="8"/>
    </row>
    <row r="25" spans="1:9" ht="16.5" customHeight="1">
      <c r="A25" s="6" t="s">
        <v>148</v>
      </c>
      <c r="B25" s="14" t="s">
        <v>81</v>
      </c>
      <c r="C25" s="6"/>
      <c r="D25" s="6"/>
      <c r="E25" s="6"/>
      <c r="F25" s="6">
        <v>23859</v>
      </c>
      <c r="G25" s="41">
        <v>23678</v>
      </c>
      <c r="H25" s="196"/>
      <c r="I25" s="8"/>
    </row>
    <row r="26" spans="1:9" ht="36" customHeight="1">
      <c r="A26" s="102" t="s">
        <v>149</v>
      </c>
      <c r="B26" s="14" t="s">
        <v>453</v>
      </c>
      <c r="C26" s="6"/>
      <c r="D26" s="6"/>
      <c r="E26" s="6"/>
      <c r="F26" s="6">
        <v>40</v>
      </c>
      <c r="G26" s="41">
        <v>43</v>
      </c>
      <c r="H26" s="196"/>
      <c r="I26" s="8"/>
    </row>
    <row r="27" spans="1:9" ht="21" customHeight="1">
      <c r="A27" s="6" t="s">
        <v>150</v>
      </c>
      <c r="B27" s="14" t="s">
        <v>82</v>
      </c>
      <c r="C27" s="6"/>
      <c r="D27" s="6"/>
      <c r="E27" s="6"/>
      <c r="F27" s="6">
        <v>4050</v>
      </c>
      <c r="G27" s="41">
        <v>3739</v>
      </c>
      <c r="H27" s="197"/>
      <c r="I27" s="8"/>
    </row>
    <row r="28" spans="1:9" ht="26.25" customHeight="1">
      <c r="A28" s="6" t="s">
        <v>151</v>
      </c>
      <c r="B28" s="14" t="s">
        <v>83</v>
      </c>
      <c r="C28" s="6"/>
      <c r="D28" s="6"/>
      <c r="E28" s="6"/>
      <c r="F28" s="6">
        <v>3700</v>
      </c>
      <c r="G28" s="41">
        <v>4151</v>
      </c>
      <c r="H28" s="195" t="s">
        <v>558</v>
      </c>
      <c r="I28" s="8"/>
    </row>
    <row r="29" spans="1:9" ht="22.5" customHeight="1">
      <c r="A29" s="6" t="s">
        <v>152</v>
      </c>
      <c r="B29" s="14" t="s">
        <v>81</v>
      </c>
      <c r="C29" s="6"/>
      <c r="D29" s="6"/>
      <c r="E29" s="6"/>
      <c r="F29" s="6">
        <v>2490</v>
      </c>
      <c r="G29" s="41">
        <v>2504</v>
      </c>
      <c r="H29" s="196"/>
      <c r="I29" s="8"/>
    </row>
    <row r="30" spans="1:9" ht="18" customHeight="1">
      <c r="A30" s="6" t="s">
        <v>153</v>
      </c>
      <c r="B30" s="14" t="s">
        <v>453</v>
      </c>
      <c r="C30" s="6"/>
      <c r="D30" s="6"/>
      <c r="E30" s="6"/>
      <c r="F30" s="6">
        <v>10</v>
      </c>
      <c r="G30" s="41">
        <v>14</v>
      </c>
      <c r="H30" s="196"/>
      <c r="I30" s="8"/>
    </row>
    <row r="31" spans="1:9" ht="16.5" customHeight="1">
      <c r="A31" s="6" t="s">
        <v>154</v>
      </c>
      <c r="B31" s="14" t="s">
        <v>82</v>
      </c>
      <c r="C31" s="6"/>
      <c r="D31" s="6"/>
      <c r="E31" s="6"/>
      <c r="F31" s="6">
        <v>1200</v>
      </c>
      <c r="G31" s="41">
        <v>1633</v>
      </c>
      <c r="H31" s="197"/>
      <c r="I31" s="8"/>
    </row>
    <row r="32" spans="1:9" ht="25.5" customHeight="1">
      <c r="A32" s="16" t="s">
        <v>155</v>
      </c>
      <c r="B32" s="56" t="s">
        <v>84</v>
      </c>
      <c r="C32" s="42">
        <v>2012</v>
      </c>
      <c r="D32" s="42" t="s">
        <v>145</v>
      </c>
      <c r="E32" s="6" t="s">
        <v>44</v>
      </c>
      <c r="F32" s="6">
        <v>6500</v>
      </c>
      <c r="G32" s="6">
        <v>2280</v>
      </c>
      <c r="H32" s="6"/>
      <c r="I32" s="8"/>
    </row>
    <row r="33" spans="1:9" ht="35.25" customHeight="1">
      <c r="A33" s="24" t="s">
        <v>156</v>
      </c>
      <c r="B33" s="77" t="s">
        <v>25</v>
      </c>
      <c r="C33" s="24">
        <v>2012</v>
      </c>
      <c r="D33" s="39" t="s">
        <v>361</v>
      </c>
      <c r="E33" s="23" t="s">
        <v>44</v>
      </c>
      <c r="F33" s="24">
        <v>4900</v>
      </c>
      <c r="G33" s="24">
        <v>5122</v>
      </c>
      <c r="H33" s="42" t="s">
        <v>519</v>
      </c>
      <c r="I33" s="8"/>
    </row>
    <row r="34" spans="1:9" ht="27" customHeight="1">
      <c r="A34" s="29" t="s">
        <v>378</v>
      </c>
      <c r="B34" s="68"/>
      <c r="C34" s="29"/>
      <c r="D34" s="33" t="s">
        <v>362</v>
      </c>
      <c r="E34" s="23" t="s">
        <v>85</v>
      </c>
      <c r="F34" s="24">
        <v>3200</v>
      </c>
      <c r="G34" s="24">
        <v>0</v>
      </c>
      <c r="H34" s="154"/>
      <c r="I34" s="8"/>
    </row>
    <row r="35" spans="1:9" ht="30" customHeight="1">
      <c r="A35" s="24" t="s">
        <v>157</v>
      </c>
      <c r="B35" s="42" t="s">
        <v>26</v>
      </c>
      <c r="C35" s="22">
        <v>2012</v>
      </c>
      <c r="D35" s="24" t="s">
        <v>86</v>
      </c>
      <c r="E35" s="23" t="s">
        <v>44</v>
      </c>
      <c r="F35" s="6">
        <v>15000</v>
      </c>
      <c r="G35" s="41">
        <v>243</v>
      </c>
      <c r="H35" s="24" t="s">
        <v>510</v>
      </c>
      <c r="I35" s="8"/>
    </row>
    <row r="36" spans="1:9" ht="30" customHeight="1" thickBot="1">
      <c r="A36" s="16" t="s">
        <v>158</v>
      </c>
      <c r="B36" s="133"/>
      <c r="C36" s="22">
        <v>2012</v>
      </c>
      <c r="D36" s="42"/>
      <c r="E36" s="23" t="s">
        <v>85</v>
      </c>
      <c r="F36" s="6">
        <v>6000</v>
      </c>
      <c r="G36" s="41">
        <v>865</v>
      </c>
      <c r="H36" s="29"/>
      <c r="I36" s="8"/>
    </row>
    <row r="37" spans="1:8" ht="33.75" customHeight="1">
      <c r="A37" s="112" t="s">
        <v>159</v>
      </c>
      <c r="B37" s="49" t="s">
        <v>88</v>
      </c>
      <c r="C37" s="24">
        <v>2012</v>
      </c>
      <c r="D37" s="48" t="s">
        <v>145</v>
      </c>
      <c r="E37" s="45" t="s">
        <v>44</v>
      </c>
      <c r="F37" s="43">
        <v>7080</v>
      </c>
      <c r="G37" s="64">
        <v>17730</v>
      </c>
      <c r="H37" s="195" t="s">
        <v>469</v>
      </c>
    </row>
    <row r="38" spans="1:8" ht="27" customHeight="1">
      <c r="A38" s="123" t="s">
        <v>160</v>
      </c>
      <c r="B38" s="49"/>
      <c r="C38" s="42"/>
      <c r="D38" s="50"/>
      <c r="E38" s="45" t="s">
        <v>85</v>
      </c>
      <c r="F38" s="43">
        <v>10000</v>
      </c>
      <c r="G38" s="64">
        <v>12358</v>
      </c>
      <c r="H38" s="196"/>
    </row>
    <row r="39" spans="1:8" ht="31.5" customHeight="1">
      <c r="A39" s="124" t="s">
        <v>161</v>
      </c>
      <c r="B39" s="155"/>
      <c r="C39" s="24">
        <v>2012</v>
      </c>
      <c r="D39" s="51" t="s">
        <v>86</v>
      </c>
      <c r="E39" s="45" t="s">
        <v>44</v>
      </c>
      <c r="F39" s="43">
        <v>10240</v>
      </c>
      <c r="G39" s="43">
        <v>1288</v>
      </c>
      <c r="H39" s="210"/>
    </row>
    <row r="40" spans="1:8" ht="30" customHeight="1">
      <c r="A40" s="125" t="s">
        <v>162</v>
      </c>
      <c r="B40" s="49"/>
      <c r="C40" s="42"/>
      <c r="D40" s="52"/>
      <c r="E40" s="45" t="s">
        <v>85</v>
      </c>
      <c r="F40" s="43">
        <v>10240</v>
      </c>
      <c r="G40" s="43">
        <v>6856</v>
      </c>
      <c r="H40" s="197"/>
    </row>
    <row r="41" spans="1:8" ht="29.25" customHeight="1">
      <c r="A41" s="112" t="s">
        <v>163</v>
      </c>
      <c r="B41" s="47"/>
      <c r="C41" s="24">
        <v>2012</v>
      </c>
      <c r="D41" s="48" t="s">
        <v>87</v>
      </c>
      <c r="E41" s="45" t="s">
        <v>44</v>
      </c>
      <c r="F41" s="43">
        <v>2000</v>
      </c>
      <c r="G41" s="43">
        <v>1348</v>
      </c>
      <c r="H41" s="195" t="s">
        <v>470</v>
      </c>
    </row>
    <row r="42" spans="1:8" ht="29.25" customHeight="1">
      <c r="A42" s="126" t="s">
        <v>164</v>
      </c>
      <c r="B42" s="46"/>
      <c r="C42" s="29"/>
      <c r="D42" s="44"/>
      <c r="E42" s="45" t="s">
        <v>85</v>
      </c>
      <c r="F42" s="43">
        <v>3000</v>
      </c>
      <c r="G42" s="43">
        <v>4027</v>
      </c>
      <c r="H42" s="209"/>
    </row>
    <row r="43" spans="1:8" ht="29.25" customHeight="1">
      <c r="A43" s="112" t="s">
        <v>165</v>
      </c>
      <c r="B43" s="47"/>
      <c r="C43" s="24">
        <v>2012</v>
      </c>
      <c r="D43" s="48" t="s">
        <v>361</v>
      </c>
      <c r="E43" s="45" t="s">
        <v>44</v>
      </c>
      <c r="F43" s="43">
        <v>4071</v>
      </c>
      <c r="G43" s="43">
        <v>707</v>
      </c>
      <c r="H43" s="195" t="s">
        <v>480</v>
      </c>
    </row>
    <row r="44" spans="1:8" ht="29.25" customHeight="1">
      <c r="A44" s="126" t="s">
        <v>166</v>
      </c>
      <c r="B44" s="46"/>
      <c r="C44" s="29"/>
      <c r="D44" s="44" t="s">
        <v>362</v>
      </c>
      <c r="E44" s="45" t="s">
        <v>85</v>
      </c>
      <c r="F44" s="48">
        <v>2636</v>
      </c>
      <c r="G44" s="48">
        <v>0</v>
      </c>
      <c r="H44" s="209"/>
    </row>
    <row r="45" spans="1:8" ht="40.5" customHeight="1">
      <c r="A45" s="122" t="s">
        <v>167</v>
      </c>
      <c r="B45" s="49" t="s">
        <v>115</v>
      </c>
      <c r="C45" s="24">
        <v>2012</v>
      </c>
      <c r="D45" s="21"/>
      <c r="E45" s="43" t="s">
        <v>50</v>
      </c>
      <c r="F45" s="43">
        <v>38</v>
      </c>
      <c r="G45" s="43">
        <v>78</v>
      </c>
      <c r="H45" s="50"/>
    </row>
    <row r="46" spans="1:8" ht="36.75" customHeight="1">
      <c r="A46" s="127" t="s">
        <v>168</v>
      </c>
      <c r="B46" s="119" t="s">
        <v>146</v>
      </c>
      <c r="C46" s="38">
        <v>2012</v>
      </c>
      <c r="D46" s="43" t="s">
        <v>145</v>
      </c>
      <c r="E46" s="45" t="s">
        <v>44</v>
      </c>
      <c r="F46" s="43">
        <v>1500</v>
      </c>
      <c r="G46" s="64">
        <v>1500</v>
      </c>
      <c r="H46" s="43" t="s">
        <v>515</v>
      </c>
    </row>
    <row r="47" spans="1:8" ht="6" customHeight="1" hidden="1">
      <c r="A47" s="118"/>
      <c r="B47" s="120"/>
      <c r="C47" s="63"/>
      <c r="D47" s="43"/>
      <c r="E47" s="45"/>
      <c r="F47" s="43"/>
      <c r="G47" s="64"/>
      <c r="H47" s="50"/>
    </row>
    <row r="48" spans="1:8" ht="33" customHeight="1">
      <c r="A48" s="134" t="s">
        <v>415</v>
      </c>
      <c r="B48" s="121"/>
      <c r="C48" s="40">
        <v>2012</v>
      </c>
      <c r="D48" s="43" t="s">
        <v>363</v>
      </c>
      <c r="E48" s="45" t="s">
        <v>44</v>
      </c>
      <c r="F48" s="43">
        <v>2000</v>
      </c>
      <c r="G48" s="64">
        <v>0</v>
      </c>
      <c r="H48" s="44" t="s">
        <v>516</v>
      </c>
    </row>
    <row r="49" spans="1:8" ht="15.75">
      <c r="A49" s="114" t="s">
        <v>169</v>
      </c>
      <c r="B49" s="31" t="s">
        <v>134</v>
      </c>
      <c r="C49" s="29"/>
      <c r="D49" s="28"/>
      <c r="E49" s="6"/>
      <c r="F49" s="15">
        <f>SUM(F32:F48)</f>
        <v>88405</v>
      </c>
      <c r="G49" s="15">
        <f>SUM(G32:G48)</f>
        <v>54402</v>
      </c>
      <c r="H49" s="136"/>
    </row>
    <row r="50" spans="1:8" ht="20.25" customHeight="1">
      <c r="A50" s="6" t="s">
        <v>170</v>
      </c>
      <c r="B50" s="14" t="s">
        <v>42</v>
      </c>
      <c r="C50" s="6"/>
      <c r="D50" s="14"/>
      <c r="E50" s="6"/>
      <c r="F50" s="6"/>
      <c r="G50" s="6"/>
      <c r="H50" s="115"/>
    </row>
    <row r="51" spans="1:8" ht="15.75">
      <c r="A51" s="6" t="s">
        <v>171</v>
      </c>
      <c r="B51" s="14" t="s">
        <v>113</v>
      </c>
      <c r="C51" s="6"/>
      <c r="D51" s="14"/>
      <c r="E51" s="6"/>
      <c r="F51" s="19">
        <f>SUM(F45)</f>
        <v>38</v>
      </c>
      <c r="G51" s="19">
        <f>SUM(G45)</f>
        <v>78</v>
      </c>
      <c r="H51" s="115"/>
    </row>
    <row r="52" spans="1:8" ht="15.75">
      <c r="A52" s="6" t="s">
        <v>172</v>
      </c>
      <c r="B52" s="14" t="s">
        <v>43</v>
      </c>
      <c r="C52" s="6"/>
      <c r="D52" s="14"/>
      <c r="E52" s="6"/>
      <c r="F52" s="19">
        <f>SUM(F32,F33,F35+F37+F41+F43+F39+F46+F48)</f>
        <v>53291</v>
      </c>
      <c r="G52" s="19">
        <f>SUM(G32,G33,G35+G37+G41+G43+G39+G46+G48)</f>
        <v>30218</v>
      </c>
      <c r="H52" s="115"/>
    </row>
    <row r="53" spans="1:8" ht="15.75">
      <c r="A53" s="6" t="s">
        <v>173</v>
      </c>
      <c r="B53" s="14" t="s">
        <v>107</v>
      </c>
      <c r="C53" s="6"/>
      <c r="D53" s="14"/>
      <c r="E53" s="6"/>
      <c r="F53" s="19">
        <f>SUM(F36,F38,F40+F42+F44+F34)</f>
        <v>35076</v>
      </c>
      <c r="G53" s="19">
        <f>SUM(G36,G38,G40+G42+G44+G34)</f>
        <v>24106</v>
      </c>
      <c r="H53" s="115"/>
    </row>
    <row r="54" spans="1:9" s="35" customFormat="1" ht="16.5" customHeight="1">
      <c r="A54" s="214" t="s">
        <v>120</v>
      </c>
      <c r="B54" s="194"/>
      <c r="C54" s="194"/>
      <c r="D54" s="194"/>
      <c r="E54" s="194"/>
      <c r="F54" s="194"/>
      <c r="G54" s="194"/>
      <c r="H54" s="194"/>
      <c r="I54" s="34"/>
    </row>
    <row r="55" spans="1:8" ht="55.5" customHeight="1">
      <c r="A55" s="128" t="s">
        <v>175</v>
      </c>
      <c r="B55" s="198" t="s">
        <v>174</v>
      </c>
      <c r="C55" s="173">
        <v>2012</v>
      </c>
      <c r="D55" s="217" t="s">
        <v>446</v>
      </c>
      <c r="E55" s="217" t="s">
        <v>116</v>
      </c>
      <c r="F55" s="19">
        <v>2800</v>
      </c>
      <c r="G55" s="19">
        <v>3000</v>
      </c>
      <c r="H55" s="198" t="s">
        <v>520</v>
      </c>
    </row>
    <row r="56" spans="1:8" ht="3" customHeight="1" hidden="1">
      <c r="A56" s="129"/>
      <c r="B56" s="199"/>
      <c r="C56" s="174"/>
      <c r="D56" s="218"/>
      <c r="E56" s="218"/>
      <c r="F56" s="6"/>
      <c r="G56" s="6"/>
      <c r="H56" s="200"/>
    </row>
    <row r="57" spans="1:8" ht="0.75" customHeight="1">
      <c r="A57" s="125"/>
      <c r="B57" s="56"/>
      <c r="C57" s="12"/>
      <c r="D57" s="63"/>
      <c r="E57" s="42"/>
      <c r="F57" s="6"/>
      <c r="G57" s="6"/>
      <c r="H57" s="56"/>
    </row>
    <row r="58" spans="1:8" ht="15.75">
      <c r="A58" s="122" t="s">
        <v>176</v>
      </c>
      <c r="B58" s="7" t="s">
        <v>47</v>
      </c>
      <c r="C58" s="100"/>
      <c r="D58" s="100"/>
      <c r="E58" s="100"/>
      <c r="F58" s="18">
        <f>SUM(F55:F57)</f>
        <v>2800</v>
      </c>
      <c r="G58" s="18">
        <f>SUM(G55:G57)</f>
        <v>3000</v>
      </c>
      <c r="H58" s="103"/>
    </row>
    <row r="59" spans="1:8" ht="15">
      <c r="A59" s="122" t="s">
        <v>177</v>
      </c>
      <c r="B59" s="14" t="s">
        <v>42</v>
      </c>
      <c r="C59" s="100"/>
      <c r="D59" s="100"/>
      <c r="E59" s="100"/>
      <c r="F59" s="6"/>
      <c r="G59" s="6"/>
      <c r="H59" s="103"/>
    </row>
    <row r="60" spans="1:8" ht="22.5" customHeight="1">
      <c r="A60" s="122" t="s">
        <v>178</v>
      </c>
      <c r="B60" s="14" t="s">
        <v>117</v>
      </c>
      <c r="C60" s="100"/>
      <c r="D60" s="100"/>
      <c r="E60" s="100"/>
      <c r="F60" s="6">
        <f>SUM(F58)</f>
        <v>2800</v>
      </c>
      <c r="G60" s="6">
        <f>SUM(G58)</f>
        <v>3000</v>
      </c>
      <c r="H60" s="103"/>
    </row>
    <row r="61" spans="1:8" ht="15">
      <c r="A61" s="122" t="s">
        <v>179</v>
      </c>
      <c r="B61" s="14" t="s">
        <v>104</v>
      </c>
      <c r="C61" s="100"/>
      <c r="D61" s="100"/>
      <c r="E61" s="100"/>
      <c r="F61" s="19">
        <v>0</v>
      </c>
      <c r="G61" s="19">
        <v>0</v>
      </c>
      <c r="H61" s="103"/>
    </row>
    <row r="62" spans="1:9" s="35" customFormat="1" ht="16.5" customHeight="1">
      <c r="A62" s="214" t="s">
        <v>121</v>
      </c>
      <c r="B62" s="194"/>
      <c r="C62" s="194"/>
      <c r="D62" s="194"/>
      <c r="E62" s="194"/>
      <c r="F62" s="194"/>
      <c r="G62" s="194"/>
      <c r="H62" s="194"/>
      <c r="I62" s="34"/>
    </row>
    <row r="63" spans="1:9" ht="35.25" customHeight="1" hidden="1">
      <c r="A63" s="29"/>
      <c r="B63" s="29"/>
      <c r="C63" s="29"/>
      <c r="D63" s="29"/>
      <c r="E63" s="6" t="s">
        <v>45</v>
      </c>
      <c r="F63" s="6"/>
      <c r="G63" s="6"/>
      <c r="H63" s="29"/>
      <c r="I63" s="8"/>
    </row>
    <row r="64" spans="1:8" ht="30" customHeight="1" hidden="1">
      <c r="A64" s="29"/>
      <c r="B64" s="46"/>
      <c r="C64" s="29"/>
      <c r="D64" s="29"/>
      <c r="E64" s="6" t="s">
        <v>45</v>
      </c>
      <c r="F64" s="6"/>
      <c r="G64" s="6"/>
      <c r="H64" s="14"/>
    </row>
    <row r="65" spans="1:8" ht="45.75" customHeight="1">
      <c r="A65" s="38" t="s">
        <v>180</v>
      </c>
      <c r="B65" s="47" t="s">
        <v>475</v>
      </c>
      <c r="C65" s="24">
        <v>2012</v>
      </c>
      <c r="D65" s="39" t="s">
        <v>77</v>
      </c>
      <c r="E65" s="6" t="s">
        <v>50</v>
      </c>
      <c r="F65" s="6">
        <v>945</v>
      </c>
      <c r="G65" s="6">
        <v>894.479</v>
      </c>
      <c r="H65" s="36" t="s">
        <v>485</v>
      </c>
    </row>
    <row r="66" spans="1:8" ht="30" customHeight="1" hidden="1">
      <c r="A66" s="40"/>
      <c r="B66" s="46"/>
      <c r="C66" s="29"/>
      <c r="D66" s="33"/>
      <c r="E66" s="6" t="s">
        <v>45</v>
      </c>
      <c r="F66" s="6"/>
      <c r="G66" s="6"/>
      <c r="H66" s="28"/>
    </row>
    <row r="67" spans="1:8" ht="30" customHeight="1" hidden="1">
      <c r="A67" s="29"/>
      <c r="B67" s="46"/>
      <c r="C67" s="29"/>
      <c r="D67" s="29"/>
      <c r="E67" s="6" t="s">
        <v>45</v>
      </c>
      <c r="F67" s="6"/>
      <c r="G67" s="6"/>
      <c r="H67" s="28"/>
    </row>
    <row r="68" spans="1:8" ht="42.75" customHeight="1">
      <c r="A68" s="24" t="s">
        <v>181</v>
      </c>
      <c r="B68" s="47" t="s">
        <v>424</v>
      </c>
      <c r="C68" s="24">
        <v>2012</v>
      </c>
      <c r="D68" s="24" t="s">
        <v>77</v>
      </c>
      <c r="E68" s="6" t="s">
        <v>50</v>
      </c>
      <c r="F68" s="6">
        <v>4100</v>
      </c>
      <c r="G68" s="6">
        <v>4805.51</v>
      </c>
      <c r="H68" s="36" t="s">
        <v>486</v>
      </c>
    </row>
    <row r="69" spans="1:8" ht="30" customHeight="1" hidden="1">
      <c r="A69" s="29"/>
      <c r="B69" s="46"/>
      <c r="C69" s="29"/>
      <c r="D69" s="29"/>
      <c r="E69" s="6" t="s">
        <v>45</v>
      </c>
      <c r="F69" s="6"/>
      <c r="G69" s="6"/>
      <c r="H69" s="36" t="s">
        <v>463</v>
      </c>
    </row>
    <row r="70" spans="1:8" ht="30" customHeight="1" hidden="1">
      <c r="A70" s="29"/>
      <c r="B70" s="46"/>
      <c r="C70" s="29"/>
      <c r="D70" s="29"/>
      <c r="E70" s="6" t="s">
        <v>45</v>
      </c>
      <c r="F70" s="6"/>
      <c r="G70" s="6"/>
      <c r="H70" s="36" t="s">
        <v>463</v>
      </c>
    </row>
    <row r="71" spans="1:8" ht="41.25" customHeight="1">
      <c r="A71" s="24" t="s">
        <v>182</v>
      </c>
      <c r="B71" s="47" t="s">
        <v>476</v>
      </c>
      <c r="C71" s="24">
        <v>2012</v>
      </c>
      <c r="D71" s="24" t="s">
        <v>77</v>
      </c>
      <c r="E71" s="6" t="s">
        <v>50</v>
      </c>
      <c r="F71" s="6">
        <v>2950</v>
      </c>
      <c r="G71" s="6">
        <v>1917.552</v>
      </c>
      <c r="H71" s="36" t="s">
        <v>487</v>
      </c>
    </row>
    <row r="72" spans="1:8" ht="57.75" customHeight="1">
      <c r="A72" s="38" t="s">
        <v>183</v>
      </c>
      <c r="B72" s="47" t="s">
        <v>477</v>
      </c>
      <c r="C72" s="24">
        <v>2012</v>
      </c>
      <c r="D72" s="24" t="s">
        <v>77</v>
      </c>
      <c r="E72" s="33" t="s">
        <v>50</v>
      </c>
      <c r="F72" s="29">
        <v>4750</v>
      </c>
      <c r="G72" s="40">
        <v>3889.94</v>
      </c>
      <c r="H72" s="36" t="s">
        <v>6</v>
      </c>
    </row>
    <row r="73" spans="1:8" s="8" customFormat="1" ht="66.75" customHeight="1">
      <c r="A73" s="24" t="s">
        <v>184</v>
      </c>
      <c r="B73" s="47" t="s">
        <v>421</v>
      </c>
      <c r="C73" s="24">
        <v>2012</v>
      </c>
      <c r="D73" s="24" t="s">
        <v>77</v>
      </c>
      <c r="E73" s="6" t="s">
        <v>50</v>
      </c>
      <c r="F73" s="6">
        <v>3000</v>
      </c>
      <c r="G73" s="41">
        <v>0</v>
      </c>
      <c r="H73" s="36" t="s">
        <v>523</v>
      </c>
    </row>
    <row r="74" spans="1:8" s="8" customFormat="1" ht="28.5" customHeight="1">
      <c r="A74" s="24" t="s">
        <v>185</v>
      </c>
      <c r="B74" s="138" t="s">
        <v>478</v>
      </c>
      <c r="C74" s="24">
        <v>2012</v>
      </c>
      <c r="D74" s="39" t="s">
        <v>77</v>
      </c>
      <c r="E74" s="23" t="s">
        <v>45</v>
      </c>
      <c r="F74" s="6">
        <v>2485.9</v>
      </c>
      <c r="G74" s="41">
        <v>2485.9</v>
      </c>
      <c r="H74" s="36" t="s">
        <v>472</v>
      </c>
    </row>
    <row r="75" spans="1:8" s="8" customFormat="1" ht="28.5" customHeight="1">
      <c r="A75" s="29" t="s">
        <v>438</v>
      </c>
      <c r="B75" s="139"/>
      <c r="C75" s="29"/>
      <c r="D75" s="33"/>
      <c r="E75" s="33" t="s">
        <v>50</v>
      </c>
      <c r="F75" s="29">
        <v>131</v>
      </c>
      <c r="G75" s="40">
        <v>173.3</v>
      </c>
      <c r="H75" s="28"/>
    </row>
    <row r="76" spans="1:8" s="8" customFormat="1" ht="42" customHeight="1">
      <c r="A76" s="29" t="s">
        <v>186</v>
      </c>
      <c r="B76" s="46" t="s">
        <v>479</v>
      </c>
      <c r="C76" s="29">
        <v>2012</v>
      </c>
      <c r="D76" s="29" t="s">
        <v>77</v>
      </c>
      <c r="E76" s="29" t="s">
        <v>45</v>
      </c>
      <c r="F76" s="29">
        <v>30000</v>
      </c>
      <c r="G76" s="40">
        <v>0</v>
      </c>
      <c r="H76" s="28" t="s">
        <v>481</v>
      </c>
    </row>
    <row r="77" spans="1:8" ht="15.75">
      <c r="A77" s="29" t="s">
        <v>416</v>
      </c>
      <c r="B77" s="31" t="s">
        <v>49</v>
      </c>
      <c r="C77" s="29"/>
      <c r="D77" s="29"/>
      <c r="E77" s="29"/>
      <c r="F77" s="92">
        <f>SUM(F63:F76)</f>
        <v>48361.9</v>
      </c>
      <c r="G77" s="92">
        <f>SUM(G63:G76)</f>
        <v>14166.680999999999</v>
      </c>
      <c r="H77" s="93"/>
    </row>
    <row r="78" spans="1:8" ht="12.75">
      <c r="A78" s="6" t="s">
        <v>417</v>
      </c>
      <c r="B78" s="14" t="s">
        <v>42</v>
      </c>
      <c r="C78" s="6"/>
      <c r="D78" s="14"/>
      <c r="E78" s="6"/>
      <c r="F78" s="6"/>
      <c r="G78" s="6">
        <f>SUM(G65:G76)</f>
        <v>14166.680999999999</v>
      </c>
      <c r="H78" s="93"/>
    </row>
    <row r="79" spans="1:8" ht="12.75">
      <c r="A79" s="6" t="s">
        <v>418</v>
      </c>
      <c r="B79" s="14" t="s">
        <v>48</v>
      </c>
      <c r="C79" s="6"/>
      <c r="D79" s="14"/>
      <c r="E79" s="6"/>
      <c r="F79" s="19">
        <f>SUM(F74+F76)</f>
        <v>32485.9</v>
      </c>
      <c r="G79" s="19">
        <f>SUM(G74+G76)</f>
        <v>2485.9</v>
      </c>
      <c r="H79" s="93"/>
    </row>
    <row r="80" spans="1:8" ht="12.75">
      <c r="A80" s="6" t="s">
        <v>419</v>
      </c>
      <c r="B80" s="14" t="s">
        <v>52</v>
      </c>
      <c r="C80" s="6"/>
      <c r="D80" s="14"/>
      <c r="E80" s="6"/>
      <c r="F80" s="19">
        <f>SUM(F63:F71,F72,F73+F75)</f>
        <v>15876</v>
      </c>
      <c r="G80" s="19">
        <f>SUM(G63:G71,G72,G73+G75)</f>
        <v>11680.780999999999</v>
      </c>
      <c r="H80" s="93"/>
    </row>
    <row r="81" spans="1:8" ht="12.75">
      <c r="A81" s="6" t="s">
        <v>420</v>
      </c>
      <c r="B81" s="14" t="s">
        <v>53</v>
      </c>
      <c r="C81" s="6"/>
      <c r="D81" s="14"/>
      <c r="E81" s="6"/>
      <c r="F81" s="19"/>
      <c r="G81" s="19"/>
      <c r="H81" s="27"/>
    </row>
    <row r="82" spans="1:9" s="35" customFormat="1" ht="20.25" customHeight="1">
      <c r="A82" s="214" t="s">
        <v>122</v>
      </c>
      <c r="B82" s="194"/>
      <c r="C82" s="194"/>
      <c r="D82" s="194"/>
      <c r="E82" s="194"/>
      <c r="F82" s="194"/>
      <c r="G82" s="194"/>
      <c r="H82" s="194"/>
      <c r="I82" s="34"/>
    </row>
    <row r="83" spans="1:8" ht="58.5" customHeight="1">
      <c r="A83" s="6" t="s">
        <v>189</v>
      </c>
      <c r="B83" s="14" t="s">
        <v>367</v>
      </c>
      <c r="C83" s="6">
        <v>2012</v>
      </c>
      <c r="D83" s="6" t="s">
        <v>110</v>
      </c>
      <c r="E83" s="6" t="s">
        <v>44</v>
      </c>
      <c r="F83" s="6">
        <v>13000</v>
      </c>
      <c r="G83" s="6">
        <v>13800</v>
      </c>
      <c r="H83" s="27" t="s">
        <v>524</v>
      </c>
    </row>
    <row r="84" spans="1:8" ht="40.5" customHeight="1">
      <c r="A84" s="6" t="s">
        <v>190</v>
      </c>
      <c r="B84" s="14" t="s">
        <v>364</v>
      </c>
      <c r="C84" s="6">
        <v>2012</v>
      </c>
      <c r="D84" s="6" t="s">
        <v>110</v>
      </c>
      <c r="E84" s="6" t="s">
        <v>44</v>
      </c>
      <c r="F84" s="6">
        <v>10500</v>
      </c>
      <c r="G84" s="6">
        <v>6800</v>
      </c>
      <c r="H84" s="27" t="s">
        <v>464</v>
      </c>
    </row>
    <row r="85" spans="1:8" ht="29.25" customHeight="1">
      <c r="A85" s="6" t="s">
        <v>191</v>
      </c>
      <c r="B85" s="14" t="s">
        <v>114</v>
      </c>
      <c r="C85" s="6">
        <v>2012</v>
      </c>
      <c r="D85" s="6" t="s">
        <v>110</v>
      </c>
      <c r="E85" s="6" t="s">
        <v>44</v>
      </c>
      <c r="F85" s="6">
        <v>1000</v>
      </c>
      <c r="G85" s="6">
        <v>600</v>
      </c>
      <c r="H85" s="27"/>
    </row>
    <row r="86" spans="1:8" ht="31.5" customHeight="1">
      <c r="A86" s="6" t="s">
        <v>192</v>
      </c>
      <c r="B86" s="14" t="s">
        <v>111</v>
      </c>
      <c r="C86" s="6">
        <v>2012</v>
      </c>
      <c r="D86" s="6" t="s">
        <v>110</v>
      </c>
      <c r="E86" s="6" t="s">
        <v>44</v>
      </c>
      <c r="F86" s="6">
        <v>2000</v>
      </c>
      <c r="G86" s="6">
        <v>1700</v>
      </c>
      <c r="H86" s="27" t="s">
        <v>525</v>
      </c>
    </row>
    <row r="87" spans="1:8" ht="31.5" customHeight="1">
      <c r="A87" s="6" t="s">
        <v>193</v>
      </c>
      <c r="B87" s="36" t="s">
        <v>112</v>
      </c>
      <c r="C87" s="24">
        <v>2012</v>
      </c>
      <c r="D87" s="24" t="s">
        <v>110</v>
      </c>
      <c r="E87" s="6" t="s">
        <v>44</v>
      </c>
      <c r="F87" s="6">
        <v>300</v>
      </c>
      <c r="G87" s="6">
        <v>660</v>
      </c>
      <c r="H87" s="54" t="s">
        <v>526</v>
      </c>
    </row>
    <row r="88" spans="1:8" ht="28.5" customHeight="1">
      <c r="A88" s="41" t="s">
        <v>194</v>
      </c>
      <c r="B88" s="62" t="s">
        <v>371</v>
      </c>
      <c r="C88" s="38">
        <v>2012</v>
      </c>
      <c r="D88" s="24" t="s">
        <v>77</v>
      </c>
      <c r="E88" s="23" t="s">
        <v>50</v>
      </c>
      <c r="F88" s="6">
        <v>183</v>
      </c>
      <c r="G88" s="41">
        <v>155.4</v>
      </c>
      <c r="H88" s="172" t="s">
        <v>511</v>
      </c>
    </row>
    <row r="89" spans="1:8" ht="48" customHeight="1">
      <c r="A89" s="131" t="s">
        <v>195</v>
      </c>
      <c r="B89" s="14" t="s">
        <v>372</v>
      </c>
      <c r="C89" s="6"/>
      <c r="D89" s="6"/>
      <c r="E89" s="23" t="s">
        <v>45</v>
      </c>
      <c r="F89" s="6">
        <v>179.4</v>
      </c>
      <c r="G89" s="41">
        <v>145.9</v>
      </c>
      <c r="H89" s="212"/>
    </row>
    <row r="90" spans="1:8" ht="41.25" customHeight="1">
      <c r="A90" s="41" t="s">
        <v>379</v>
      </c>
      <c r="B90" s="67"/>
      <c r="C90" s="40"/>
      <c r="D90" s="29"/>
      <c r="E90" s="23" t="s">
        <v>187</v>
      </c>
      <c r="F90" s="6">
        <v>4500</v>
      </c>
      <c r="G90" s="41">
        <v>6227</v>
      </c>
      <c r="H90" s="53" t="s">
        <v>521</v>
      </c>
    </row>
    <row r="91" spans="1:8" ht="15.75">
      <c r="A91" s="6" t="s">
        <v>196</v>
      </c>
      <c r="B91" s="31" t="s">
        <v>51</v>
      </c>
      <c r="C91" s="29"/>
      <c r="D91" s="28"/>
      <c r="E91" s="6"/>
      <c r="F91" s="18">
        <f>SUM(F83:F90)</f>
        <v>31662.4</v>
      </c>
      <c r="G91" s="18">
        <f>SUM(G83:G90)</f>
        <v>30088.300000000003</v>
      </c>
      <c r="H91" s="53"/>
    </row>
    <row r="92" spans="1:8" ht="12.75">
      <c r="A92" s="6" t="s">
        <v>197</v>
      </c>
      <c r="B92" s="14" t="s">
        <v>42</v>
      </c>
      <c r="C92" s="6"/>
      <c r="D92" s="14"/>
      <c r="E92" s="6"/>
      <c r="F92" s="6"/>
      <c r="G92" s="6"/>
      <c r="H92" s="14"/>
    </row>
    <row r="93" spans="1:8" ht="12.75">
      <c r="A93" s="6" t="s">
        <v>198</v>
      </c>
      <c r="B93" s="32" t="s">
        <v>188</v>
      </c>
      <c r="C93" s="6"/>
      <c r="D93" s="14"/>
      <c r="E93" s="6"/>
      <c r="F93" s="6">
        <f>SUM(F83:F87)</f>
        <v>26800</v>
      </c>
      <c r="G93" s="6">
        <f>SUM(G83:G87)</f>
        <v>23560</v>
      </c>
      <c r="H93" s="14"/>
    </row>
    <row r="94" spans="1:8" ht="12.75">
      <c r="A94" s="6" t="s">
        <v>199</v>
      </c>
      <c r="B94" s="32" t="s">
        <v>52</v>
      </c>
      <c r="C94" s="6"/>
      <c r="D94" s="14"/>
      <c r="E94" s="6"/>
      <c r="F94" s="19">
        <f aca="true" t="shared" si="0" ref="F94:G96">SUM(F88)</f>
        <v>183</v>
      </c>
      <c r="G94" s="19">
        <f t="shared" si="0"/>
        <v>155.4</v>
      </c>
      <c r="H94" s="14"/>
    </row>
    <row r="95" spans="1:8" ht="12.75">
      <c r="A95" s="6"/>
      <c r="B95" s="32" t="s">
        <v>373</v>
      </c>
      <c r="C95" s="6"/>
      <c r="D95" s="14"/>
      <c r="E95" s="6"/>
      <c r="F95" s="19">
        <f t="shared" si="0"/>
        <v>179.4</v>
      </c>
      <c r="G95" s="19">
        <f t="shared" si="0"/>
        <v>145.9</v>
      </c>
      <c r="H95" s="14"/>
    </row>
    <row r="96" spans="1:8" ht="12.75">
      <c r="A96" s="6" t="s">
        <v>200</v>
      </c>
      <c r="B96" s="32" t="s">
        <v>55</v>
      </c>
      <c r="C96" s="6"/>
      <c r="D96" s="14"/>
      <c r="E96" s="6"/>
      <c r="F96" s="19">
        <f t="shared" si="0"/>
        <v>4500</v>
      </c>
      <c r="G96" s="19">
        <f t="shared" si="0"/>
        <v>6227</v>
      </c>
      <c r="H96" s="14"/>
    </row>
    <row r="97" spans="1:9" s="35" customFormat="1" ht="16.5" customHeight="1">
      <c r="A97" s="214" t="s">
        <v>123</v>
      </c>
      <c r="B97" s="194"/>
      <c r="C97" s="194"/>
      <c r="D97" s="194"/>
      <c r="E97" s="194"/>
      <c r="F97" s="194"/>
      <c r="G97" s="194"/>
      <c r="H97" s="194"/>
      <c r="I97" s="34"/>
    </row>
    <row r="98" spans="1:10" ht="263.25" customHeight="1">
      <c r="A98" s="71" t="s">
        <v>336</v>
      </c>
      <c r="B98" s="36" t="s">
        <v>118</v>
      </c>
      <c r="C98" s="24">
        <v>2012</v>
      </c>
      <c r="D98" s="38" t="s">
        <v>77</v>
      </c>
      <c r="E98" s="42" t="s">
        <v>50</v>
      </c>
      <c r="F98" s="86">
        <v>2585.3</v>
      </c>
      <c r="G98" s="86">
        <v>3139.9</v>
      </c>
      <c r="H98" s="51" t="s">
        <v>4</v>
      </c>
      <c r="J98" s="156"/>
    </row>
    <row r="99" spans="1:8" ht="13.5" customHeight="1">
      <c r="A99" s="42"/>
      <c r="B99" s="56"/>
      <c r="C99" s="42"/>
      <c r="D99" s="42"/>
      <c r="E99" s="42"/>
      <c r="F99" s="86"/>
      <c r="G99" s="86"/>
      <c r="H99" s="56" t="s">
        <v>3</v>
      </c>
    </row>
    <row r="100" spans="1:8" ht="39.75" customHeight="1">
      <c r="A100" s="6" t="s">
        <v>425</v>
      </c>
      <c r="B100" s="14" t="s">
        <v>201</v>
      </c>
      <c r="C100" s="6">
        <v>2012</v>
      </c>
      <c r="D100" s="23" t="s">
        <v>77</v>
      </c>
      <c r="E100" s="6" t="s">
        <v>50</v>
      </c>
      <c r="F100" s="19">
        <v>250</v>
      </c>
      <c r="G100" s="72">
        <v>0</v>
      </c>
      <c r="H100" s="36" t="s">
        <v>522</v>
      </c>
    </row>
    <row r="101" spans="1:8" ht="53.25" customHeight="1">
      <c r="A101" s="38" t="s">
        <v>337</v>
      </c>
      <c r="B101" s="36" t="s">
        <v>202</v>
      </c>
      <c r="C101" s="23">
        <v>2012</v>
      </c>
      <c r="D101" s="6" t="s">
        <v>77</v>
      </c>
      <c r="E101" s="6" t="s">
        <v>50</v>
      </c>
      <c r="F101" s="19">
        <v>510</v>
      </c>
      <c r="G101" s="19">
        <v>272.7</v>
      </c>
      <c r="H101" s="28" t="s">
        <v>527</v>
      </c>
    </row>
    <row r="102" spans="1:8" ht="93" customHeight="1">
      <c r="A102" s="38" t="s">
        <v>338</v>
      </c>
      <c r="B102" s="14" t="s">
        <v>203</v>
      </c>
      <c r="C102" s="23">
        <v>2012</v>
      </c>
      <c r="D102" s="6" t="s">
        <v>77</v>
      </c>
      <c r="E102" s="6" t="s">
        <v>50</v>
      </c>
      <c r="F102" s="19">
        <v>851</v>
      </c>
      <c r="G102" s="19">
        <v>1071.9</v>
      </c>
      <c r="H102" s="14" t="s">
        <v>528</v>
      </c>
    </row>
    <row r="103" spans="1:8" ht="89.25" customHeight="1">
      <c r="A103" s="135"/>
      <c r="B103" s="28" t="s">
        <v>456</v>
      </c>
      <c r="C103" s="23"/>
      <c r="D103" s="6"/>
      <c r="E103" s="6" t="s">
        <v>50</v>
      </c>
      <c r="F103" s="19">
        <v>2486</v>
      </c>
      <c r="G103" s="19">
        <v>2675.7</v>
      </c>
      <c r="H103" s="14" t="s">
        <v>529</v>
      </c>
    </row>
    <row r="104" spans="1:8" ht="75.75" customHeight="1">
      <c r="A104" s="40" t="s">
        <v>339</v>
      </c>
      <c r="B104" s="14" t="s">
        <v>365</v>
      </c>
      <c r="C104" s="23">
        <v>2012</v>
      </c>
      <c r="D104" s="24" t="s">
        <v>77</v>
      </c>
      <c r="E104" s="6" t="s">
        <v>50</v>
      </c>
      <c r="F104" s="19">
        <v>795</v>
      </c>
      <c r="G104" s="19">
        <v>0</v>
      </c>
      <c r="H104" s="14" t="s">
        <v>513</v>
      </c>
    </row>
    <row r="105" spans="1:8" ht="45.75" customHeight="1">
      <c r="A105" s="40" t="s">
        <v>340</v>
      </c>
      <c r="B105" s="62" t="s">
        <v>443</v>
      </c>
      <c r="C105" s="38">
        <v>2012</v>
      </c>
      <c r="D105" s="24" t="s">
        <v>77</v>
      </c>
      <c r="E105" s="23" t="s">
        <v>50</v>
      </c>
      <c r="F105" s="19">
        <v>145</v>
      </c>
      <c r="G105" s="19">
        <v>0</v>
      </c>
      <c r="H105" s="198" t="s">
        <v>512</v>
      </c>
    </row>
    <row r="106" spans="1:8" ht="66.75" customHeight="1">
      <c r="A106" s="40" t="s">
        <v>426</v>
      </c>
      <c r="B106" s="67" t="s">
        <v>473</v>
      </c>
      <c r="C106" s="40"/>
      <c r="D106" s="29"/>
      <c r="E106" s="23" t="s">
        <v>45</v>
      </c>
      <c r="F106" s="19">
        <v>2741.6</v>
      </c>
      <c r="G106" s="19">
        <v>2716.968</v>
      </c>
      <c r="H106" s="199"/>
    </row>
    <row r="107" spans="1:8" ht="15.75">
      <c r="A107" s="6" t="s">
        <v>444</v>
      </c>
      <c r="B107" s="95" t="s">
        <v>54</v>
      </c>
      <c r="C107" s="29"/>
      <c r="D107" s="29"/>
      <c r="E107" s="6"/>
      <c r="F107" s="19">
        <f>SUM(F98:F106)</f>
        <v>10363.9</v>
      </c>
      <c r="G107" s="19">
        <f>SUM(G98:G106)</f>
        <v>9877.168</v>
      </c>
      <c r="H107" s="82"/>
    </row>
    <row r="108" spans="1:8" ht="17.25" customHeight="1">
      <c r="A108" s="6" t="s">
        <v>445</v>
      </c>
      <c r="B108" s="14" t="s">
        <v>42</v>
      </c>
      <c r="C108" s="6"/>
      <c r="D108" s="6"/>
      <c r="E108" s="6"/>
      <c r="F108" s="83"/>
      <c r="G108" s="83"/>
      <c r="H108" s="82"/>
    </row>
    <row r="109" spans="1:8" ht="12.75">
      <c r="A109" s="6" t="s">
        <v>427</v>
      </c>
      <c r="B109" s="14" t="s">
        <v>48</v>
      </c>
      <c r="C109" s="6"/>
      <c r="D109" s="6"/>
      <c r="E109" s="6"/>
      <c r="F109" s="57">
        <f>SUM(F99+F106)</f>
        <v>2741.6</v>
      </c>
      <c r="G109" s="57">
        <f>SUM(G99+G106)</f>
        <v>2716.968</v>
      </c>
      <c r="H109" s="82"/>
    </row>
    <row r="110" spans="1:8" ht="12.75">
      <c r="A110" s="6" t="s">
        <v>428</v>
      </c>
      <c r="B110" s="14" t="s">
        <v>52</v>
      </c>
      <c r="C110" s="6"/>
      <c r="D110" s="6"/>
      <c r="E110" s="6"/>
      <c r="F110" s="57">
        <f>SUM(F98+F100+F101+F102+F104+F105+F103)</f>
        <v>7622.3</v>
      </c>
      <c r="G110" s="57">
        <f>SUM(G98+G100+G101+G102+G104+G105+G103)</f>
        <v>7160.2</v>
      </c>
      <c r="H110" s="82"/>
    </row>
    <row r="111" spans="1:8" ht="12.75">
      <c r="A111" s="6" t="s">
        <v>429</v>
      </c>
      <c r="B111" s="14" t="s">
        <v>221</v>
      </c>
      <c r="C111" s="6"/>
      <c r="D111" s="6"/>
      <c r="E111" s="6"/>
      <c r="F111" s="19"/>
      <c r="G111" s="19"/>
      <c r="H111" s="82"/>
    </row>
    <row r="112" spans="1:9" s="35" customFormat="1" ht="16.5" customHeight="1">
      <c r="A112" s="192" t="s">
        <v>124</v>
      </c>
      <c r="B112" s="193"/>
      <c r="C112" s="193"/>
      <c r="D112" s="193"/>
      <c r="E112" s="193"/>
      <c r="F112" s="193"/>
      <c r="G112" s="193"/>
      <c r="H112" s="193"/>
      <c r="I112" s="34"/>
    </row>
    <row r="113" spans="1:8" ht="1.5" customHeight="1">
      <c r="A113" s="6"/>
      <c r="B113" s="14"/>
      <c r="C113" s="6"/>
      <c r="D113" s="6"/>
      <c r="E113" s="6"/>
      <c r="F113" s="19"/>
      <c r="G113" s="19"/>
      <c r="H113" s="14"/>
    </row>
    <row r="114" spans="1:8" ht="25.5" customHeight="1" hidden="1">
      <c r="A114" s="29"/>
      <c r="B114" s="55"/>
      <c r="C114" s="29"/>
      <c r="D114" s="29"/>
      <c r="E114" s="6"/>
      <c r="F114" s="19"/>
      <c r="G114" s="19"/>
      <c r="H114" s="59"/>
    </row>
    <row r="115" spans="1:8" ht="51.75" customHeight="1">
      <c r="A115" s="41" t="s">
        <v>204</v>
      </c>
      <c r="B115" s="54" t="s">
        <v>422</v>
      </c>
      <c r="C115" s="23">
        <v>2012</v>
      </c>
      <c r="D115" s="6" t="s">
        <v>380</v>
      </c>
      <c r="E115" s="6" t="s">
        <v>50</v>
      </c>
      <c r="F115" s="19">
        <v>591</v>
      </c>
      <c r="G115" s="72">
        <v>526</v>
      </c>
      <c r="H115" s="60" t="s">
        <v>530</v>
      </c>
    </row>
    <row r="116" spans="1:8" ht="36.75" customHeight="1">
      <c r="A116" s="41" t="s">
        <v>382</v>
      </c>
      <c r="B116" s="53" t="s">
        <v>423</v>
      </c>
      <c r="C116" s="23"/>
      <c r="D116" s="6" t="s">
        <v>381</v>
      </c>
      <c r="E116" s="6" t="s">
        <v>45</v>
      </c>
      <c r="F116" s="19">
        <v>6633.3</v>
      </c>
      <c r="G116" s="72">
        <v>5600.3</v>
      </c>
      <c r="H116" s="132"/>
    </row>
    <row r="117" spans="1:8" s="8" customFormat="1" ht="15.75">
      <c r="A117" s="6" t="s">
        <v>205</v>
      </c>
      <c r="B117" s="9" t="s">
        <v>56</v>
      </c>
      <c r="C117" s="6"/>
      <c r="D117" s="14"/>
      <c r="E117" s="14"/>
      <c r="F117" s="19">
        <f>SUM(F115+F116)</f>
        <v>7224.3</v>
      </c>
      <c r="G117" s="19">
        <f>SUM(G115+G116)</f>
        <v>6126.3</v>
      </c>
      <c r="H117" s="91"/>
    </row>
    <row r="118" spans="1:8" s="8" customFormat="1" ht="12.75">
      <c r="A118" s="6" t="s">
        <v>206</v>
      </c>
      <c r="B118" s="14" t="s">
        <v>42</v>
      </c>
      <c r="C118" s="6"/>
      <c r="D118" s="14"/>
      <c r="E118" s="14"/>
      <c r="F118" s="6"/>
      <c r="G118" s="6"/>
      <c r="H118" s="91"/>
    </row>
    <row r="119" spans="1:8" s="8" customFormat="1" ht="12.75">
      <c r="A119" s="6" t="s">
        <v>207</v>
      </c>
      <c r="B119" s="14" t="s">
        <v>106</v>
      </c>
      <c r="C119" s="6"/>
      <c r="D119" s="14"/>
      <c r="E119" s="14"/>
      <c r="F119" s="6">
        <f>SUM(F116)</f>
        <v>6633.3</v>
      </c>
      <c r="G119" s="6">
        <f>SUM(G116)</f>
        <v>5600.3</v>
      </c>
      <c r="H119" s="91"/>
    </row>
    <row r="120" spans="1:8" s="8" customFormat="1" ht="12.75">
      <c r="A120" s="6" t="s">
        <v>208</v>
      </c>
      <c r="B120" s="14" t="s">
        <v>52</v>
      </c>
      <c r="C120" s="6"/>
      <c r="D120" s="14"/>
      <c r="E120" s="14"/>
      <c r="F120" s="19">
        <f>SUM(F115)</f>
        <v>591</v>
      </c>
      <c r="G120" s="19">
        <f>SUM(G115)</f>
        <v>526</v>
      </c>
      <c r="H120" s="91"/>
    </row>
    <row r="121" spans="1:8" s="8" customFormat="1" ht="12.75">
      <c r="A121" s="6" t="s">
        <v>209</v>
      </c>
      <c r="B121" s="14" t="s">
        <v>43</v>
      </c>
      <c r="C121" s="6"/>
      <c r="D121" s="14"/>
      <c r="E121" s="14"/>
      <c r="F121" s="19">
        <f>SUM(F113:F113)</f>
        <v>0</v>
      </c>
      <c r="G121" s="19">
        <f>SUM(G113:G113)</f>
        <v>0</v>
      </c>
      <c r="H121" s="91"/>
    </row>
    <row r="122" spans="1:9" s="76" customFormat="1" ht="21" customHeight="1">
      <c r="A122" s="192" t="s">
        <v>125</v>
      </c>
      <c r="B122" s="193"/>
      <c r="C122" s="193"/>
      <c r="D122" s="193"/>
      <c r="E122" s="193"/>
      <c r="F122" s="193"/>
      <c r="G122" s="193"/>
      <c r="H122" s="194"/>
      <c r="I122" s="75"/>
    </row>
    <row r="123" spans="1:9" ht="21" customHeight="1">
      <c r="A123" s="224" t="s">
        <v>89</v>
      </c>
      <c r="B123" s="224"/>
      <c r="C123" s="224"/>
      <c r="D123" s="224"/>
      <c r="E123" s="65"/>
      <c r="F123" s="65"/>
      <c r="G123" s="65"/>
      <c r="H123" s="5"/>
      <c r="I123" s="8"/>
    </row>
    <row r="124" spans="1:9" ht="65.25" customHeight="1">
      <c r="A124" s="6" t="s">
        <v>213</v>
      </c>
      <c r="B124" s="94" t="s">
        <v>210</v>
      </c>
      <c r="C124" s="14">
        <v>2012</v>
      </c>
      <c r="D124" s="24" t="s">
        <v>461</v>
      </c>
      <c r="E124" s="6" t="s">
        <v>50</v>
      </c>
      <c r="F124" s="6">
        <v>500</v>
      </c>
      <c r="G124" s="6">
        <v>493</v>
      </c>
      <c r="H124" s="32" t="s">
        <v>531</v>
      </c>
      <c r="I124" s="8"/>
    </row>
    <row r="125" spans="1:8" ht="80.25" customHeight="1">
      <c r="A125" s="38" t="s">
        <v>214</v>
      </c>
      <c r="B125" s="56" t="s">
        <v>366</v>
      </c>
      <c r="C125" s="77">
        <v>2012</v>
      </c>
      <c r="D125" s="195" t="s">
        <v>458</v>
      </c>
      <c r="E125" s="23" t="s">
        <v>50</v>
      </c>
      <c r="F125" s="43">
        <v>175.3</v>
      </c>
      <c r="G125" s="64"/>
      <c r="H125" s="56" t="s">
        <v>532</v>
      </c>
    </row>
    <row r="126" spans="1:8" ht="40.5" customHeight="1">
      <c r="A126" s="24" t="s">
        <v>383</v>
      </c>
      <c r="B126" s="67" t="s">
        <v>342</v>
      </c>
      <c r="C126" s="40"/>
      <c r="D126" s="197"/>
      <c r="E126" s="23" t="s">
        <v>45</v>
      </c>
      <c r="F126" s="43">
        <v>8591.1</v>
      </c>
      <c r="G126" s="64"/>
      <c r="H126" s="28"/>
    </row>
    <row r="127" spans="1:8" ht="73.5" customHeight="1">
      <c r="A127" s="24" t="s">
        <v>215</v>
      </c>
      <c r="B127" s="66" t="s">
        <v>211</v>
      </c>
      <c r="C127" s="42">
        <v>2012</v>
      </c>
      <c r="D127" s="29" t="s">
        <v>459</v>
      </c>
      <c r="E127" s="23" t="s">
        <v>50</v>
      </c>
      <c r="F127" s="43">
        <v>4090</v>
      </c>
      <c r="G127" s="64">
        <v>3294.729</v>
      </c>
      <c r="H127" s="32" t="s">
        <v>504</v>
      </c>
    </row>
    <row r="128" spans="1:8" ht="147.75" customHeight="1">
      <c r="A128" s="24" t="s">
        <v>216</v>
      </c>
      <c r="B128" s="66" t="s">
        <v>212</v>
      </c>
      <c r="C128" s="24">
        <v>2012</v>
      </c>
      <c r="D128" s="6" t="s">
        <v>27</v>
      </c>
      <c r="E128" s="23" t="s">
        <v>44</v>
      </c>
      <c r="F128" s="43">
        <v>20000</v>
      </c>
      <c r="G128" s="64">
        <v>20000</v>
      </c>
      <c r="H128" s="36" t="s">
        <v>11</v>
      </c>
    </row>
    <row r="129" spans="1:8" ht="126" customHeight="1">
      <c r="A129" s="6" t="s">
        <v>217</v>
      </c>
      <c r="B129" s="36" t="s">
        <v>474</v>
      </c>
      <c r="C129" s="6">
        <v>2012</v>
      </c>
      <c r="D129" s="6" t="s">
        <v>457</v>
      </c>
      <c r="E129" s="23" t="s">
        <v>50</v>
      </c>
      <c r="F129" s="43">
        <v>799</v>
      </c>
      <c r="G129" s="64">
        <v>997.3</v>
      </c>
      <c r="H129" s="32" t="s">
        <v>514</v>
      </c>
    </row>
    <row r="130" spans="1:8" ht="82.5" customHeight="1">
      <c r="A130" s="83" t="s">
        <v>218</v>
      </c>
      <c r="B130" s="14" t="s">
        <v>343</v>
      </c>
      <c r="C130" s="6">
        <v>2012</v>
      </c>
      <c r="D130" s="6" t="s">
        <v>460</v>
      </c>
      <c r="E130" s="23" t="s">
        <v>44</v>
      </c>
      <c r="F130" s="43">
        <v>13987</v>
      </c>
      <c r="G130" s="64"/>
      <c r="H130" s="14" t="s">
        <v>533</v>
      </c>
    </row>
    <row r="131" spans="1:8" ht="22.5" customHeight="1">
      <c r="A131" s="225" t="s">
        <v>138</v>
      </c>
      <c r="B131" s="226"/>
      <c r="C131" s="226"/>
      <c r="D131" s="227"/>
      <c r="E131" s="6"/>
      <c r="F131" s="43"/>
      <c r="G131" s="43"/>
      <c r="H131" s="56"/>
    </row>
    <row r="132" spans="1:8" ht="30.75" customHeight="1">
      <c r="A132" s="117" t="s">
        <v>345</v>
      </c>
      <c r="B132" s="66" t="s">
        <v>344</v>
      </c>
      <c r="C132" s="24">
        <v>2012</v>
      </c>
      <c r="D132" s="195" t="s">
        <v>457</v>
      </c>
      <c r="E132" s="23" t="s">
        <v>50</v>
      </c>
      <c r="F132" s="43">
        <v>139.3</v>
      </c>
      <c r="G132" s="64">
        <v>0</v>
      </c>
      <c r="H132" s="198" t="s">
        <v>534</v>
      </c>
    </row>
    <row r="133" spans="1:8" ht="49.5" customHeight="1">
      <c r="A133" s="33" t="s">
        <v>384</v>
      </c>
      <c r="B133" s="25"/>
      <c r="C133" s="42"/>
      <c r="D133" s="196"/>
      <c r="E133" s="23" t="s">
        <v>45</v>
      </c>
      <c r="F133" s="43">
        <v>6825.1</v>
      </c>
      <c r="G133" s="64">
        <v>0</v>
      </c>
      <c r="H133" s="212"/>
    </row>
    <row r="134" spans="1:8" s="76" customFormat="1" ht="51.75" customHeight="1">
      <c r="A134" s="158" t="s">
        <v>346</v>
      </c>
      <c r="B134" s="160" t="s">
        <v>347</v>
      </c>
      <c r="C134" s="141">
        <v>2012</v>
      </c>
      <c r="D134" s="71" t="s">
        <v>447</v>
      </c>
      <c r="E134" s="104" t="s">
        <v>50</v>
      </c>
      <c r="F134" s="144">
        <v>102.3</v>
      </c>
      <c r="G134" s="145">
        <v>307</v>
      </c>
      <c r="H134" s="211" t="s">
        <v>506</v>
      </c>
    </row>
    <row r="135" spans="1:8" s="76" customFormat="1" ht="45" customHeight="1">
      <c r="A135" s="159" t="s">
        <v>385</v>
      </c>
      <c r="B135" s="140"/>
      <c r="C135" s="143"/>
      <c r="D135" s="153" t="s">
        <v>448</v>
      </c>
      <c r="E135" s="104" t="s">
        <v>45</v>
      </c>
      <c r="F135" s="144">
        <v>5011.9</v>
      </c>
      <c r="G135" s="145">
        <v>5747.2</v>
      </c>
      <c r="H135" s="212"/>
    </row>
    <row r="136" spans="1:8" s="76" customFormat="1" ht="35.25" customHeight="1">
      <c r="A136" s="69" t="s">
        <v>12</v>
      </c>
      <c r="B136" s="161"/>
      <c r="C136" s="162"/>
      <c r="D136" s="89"/>
      <c r="E136" s="104" t="s">
        <v>74</v>
      </c>
      <c r="F136" s="144">
        <v>4166.8</v>
      </c>
      <c r="G136" s="145">
        <v>4166.8</v>
      </c>
      <c r="H136" s="157"/>
    </row>
    <row r="137" spans="1:8" ht="31.5" customHeight="1">
      <c r="A137" s="21" t="s">
        <v>348</v>
      </c>
      <c r="B137" s="25" t="s">
        <v>377</v>
      </c>
      <c r="C137" s="63">
        <v>2012</v>
      </c>
      <c r="D137" s="42" t="s">
        <v>447</v>
      </c>
      <c r="E137" s="23" t="s">
        <v>50</v>
      </c>
      <c r="F137" s="43">
        <v>164.5</v>
      </c>
      <c r="G137" s="64">
        <v>0</v>
      </c>
      <c r="H137" s="200" t="s">
        <v>482</v>
      </c>
    </row>
    <row r="138" spans="1:8" ht="46.5" customHeight="1">
      <c r="A138" s="21" t="s">
        <v>349</v>
      </c>
      <c r="B138" s="28"/>
      <c r="C138" s="40"/>
      <c r="D138" s="29" t="s">
        <v>448</v>
      </c>
      <c r="E138" s="23" t="s">
        <v>45</v>
      </c>
      <c r="F138" s="43">
        <v>8061.3</v>
      </c>
      <c r="G138" s="64">
        <v>0</v>
      </c>
      <c r="H138" s="213"/>
    </row>
    <row r="139" spans="1:8" ht="92.25" customHeight="1">
      <c r="A139" s="6" t="s">
        <v>386</v>
      </c>
      <c r="B139" s="28" t="s">
        <v>350</v>
      </c>
      <c r="C139" s="40">
        <v>2012</v>
      </c>
      <c r="D139" s="6" t="s">
        <v>449</v>
      </c>
      <c r="E139" s="23" t="s">
        <v>45</v>
      </c>
      <c r="F139" s="43">
        <v>74200</v>
      </c>
      <c r="G139" s="64"/>
      <c r="H139" s="14" t="s">
        <v>555</v>
      </c>
    </row>
    <row r="140" spans="1:8" ht="21.75" customHeight="1">
      <c r="A140" s="29" t="s">
        <v>387</v>
      </c>
      <c r="B140" s="7" t="s">
        <v>57</v>
      </c>
      <c r="C140" s="29"/>
      <c r="D140" s="29"/>
      <c r="E140" s="6"/>
      <c r="F140" s="18">
        <f>SUM(F124:F139)</f>
        <v>146813.6</v>
      </c>
      <c r="G140" s="18">
        <f>SUM(G124:G139)</f>
        <v>35006.029</v>
      </c>
      <c r="H140" s="78"/>
    </row>
    <row r="141" spans="1:8" ht="12.75">
      <c r="A141" s="6" t="s">
        <v>388</v>
      </c>
      <c r="B141" s="14" t="s">
        <v>74</v>
      </c>
      <c r="C141" s="6"/>
      <c r="D141" s="6"/>
      <c r="E141" s="6"/>
      <c r="F141" s="6">
        <f>SUM(F136)</f>
        <v>4166.8</v>
      </c>
      <c r="G141" s="6">
        <f>SUM(G136)</f>
        <v>4166.8</v>
      </c>
      <c r="H141" s="78"/>
    </row>
    <row r="142" spans="1:8" ht="18" customHeight="1">
      <c r="A142" s="6" t="s">
        <v>389</v>
      </c>
      <c r="B142" s="32" t="s">
        <v>48</v>
      </c>
      <c r="C142" s="6"/>
      <c r="D142" s="6"/>
      <c r="E142" s="6"/>
      <c r="F142" s="19">
        <f>SUM(F133+F135+F138+F126+F139)</f>
        <v>102689.4</v>
      </c>
      <c r="G142" s="19">
        <f>SUM(G133+G135+G138+G126+G139)</f>
        <v>5747.2</v>
      </c>
      <c r="H142" s="78"/>
    </row>
    <row r="143" spans="1:8" ht="17.25" customHeight="1">
      <c r="A143" s="6" t="s">
        <v>390</v>
      </c>
      <c r="B143" s="32" t="s">
        <v>52</v>
      </c>
      <c r="C143" s="6"/>
      <c r="D143" s="6"/>
      <c r="E143" s="6"/>
      <c r="F143" s="19">
        <f>SUM(F124+F125+F127+F132+F134+F137+F129)</f>
        <v>5970.400000000001</v>
      </c>
      <c r="G143" s="19">
        <f>SUM(G124,,G125+G127+G132+G134+G137+G129)</f>
        <v>5092.0289999999995</v>
      </c>
      <c r="H143" s="78"/>
    </row>
    <row r="144" spans="1:8" ht="12.75">
      <c r="A144" s="6" t="s">
        <v>391</v>
      </c>
      <c r="B144" s="32" t="s">
        <v>341</v>
      </c>
      <c r="C144" s="6"/>
      <c r="D144" s="6"/>
      <c r="E144" s="6"/>
      <c r="F144" s="19"/>
      <c r="G144" s="19"/>
      <c r="H144" s="78"/>
    </row>
    <row r="145" spans="1:8" ht="12.75">
      <c r="A145" s="6" t="s">
        <v>392</v>
      </c>
      <c r="B145" s="32" t="s">
        <v>43</v>
      </c>
      <c r="C145" s="6"/>
      <c r="D145" s="6"/>
      <c r="E145" s="6"/>
      <c r="F145" s="19">
        <f>SUM(F128+F130)</f>
        <v>33987</v>
      </c>
      <c r="G145" s="19">
        <f>SUM(G128+G130)</f>
        <v>20000</v>
      </c>
      <c r="H145" s="78"/>
    </row>
    <row r="146" spans="1:9" s="35" customFormat="1" ht="19.5" customHeight="1">
      <c r="A146" s="192" t="s">
        <v>126</v>
      </c>
      <c r="B146" s="193"/>
      <c r="C146" s="193"/>
      <c r="D146" s="193"/>
      <c r="E146" s="193"/>
      <c r="F146" s="193"/>
      <c r="G146" s="193"/>
      <c r="H146" s="193"/>
      <c r="I146" s="34"/>
    </row>
    <row r="147" spans="1:8" ht="1.5" customHeight="1">
      <c r="A147" s="26"/>
      <c r="B147" s="36"/>
      <c r="C147" s="24"/>
      <c r="D147" s="24"/>
      <c r="E147" s="6"/>
      <c r="F147" s="6"/>
      <c r="G147" s="6"/>
      <c r="H147" s="14"/>
    </row>
    <row r="148" spans="1:8" s="76" customFormat="1" ht="27.75" customHeight="1">
      <c r="A148" s="141" t="s">
        <v>222</v>
      </c>
      <c r="B148" s="70" t="s">
        <v>440</v>
      </c>
      <c r="C148" s="142">
        <v>2012</v>
      </c>
      <c r="D148" s="143" t="s">
        <v>442</v>
      </c>
      <c r="E148" s="73" t="s">
        <v>45</v>
      </c>
      <c r="F148" s="73">
        <v>897.5</v>
      </c>
      <c r="G148" s="69">
        <v>897.5</v>
      </c>
      <c r="H148" s="70" t="s">
        <v>535</v>
      </c>
    </row>
    <row r="149" spans="1:8" s="76" customFormat="1" ht="36.75" customHeight="1">
      <c r="A149" s="141"/>
      <c r="B149" s="88" t="s">
        <v>441</v>
      </c>
      <c r="C149" s="142"/>
      <c r="D149" s="143" t="s">
        <v>431</v>
      </c>
      <c r="E149" s="73" t="s">
        <v>50</v>
      </c>
      <c r="F149" s="73">
        <v>897.5</v>
      </c>
      <c r="G149" s="69">
        <v>897.5</v>
      </c>
      <c r="H149" s="74" t="s">
        <v>488</v>
      </c>
    </row>
    <row r="150" spans="1:8" s="76" customFormat="1" ht="42.75" customHeight="1">
      <c r="A150" s="71" t="s">
        <v>223</v>
      </c>
      <c r="B150" s="140" t="s">
        <v>439</v>
      </c>
      <c r="C150" s="71">
        <v>2012</v>
      </c>
      <c r="D150" s="71" t="s">
        <v>219</v>
      </c>
      <c r="E150" s="69" t="s">
        <v>50</v>
      </c>
      <c r="F150" s="73">
        <v>426</v>
      </c>
      <c r="G150" s="69">
        <v>469</v>
      </c>
      <c r="H150" s="36" t="s">
        <v>536</v>
      </c>
    </row>
    <row r="151" spans="1:9" s="35" customFormat="1" ht="28.5" customHeight="1" hidden="1">
      <c r="A151" s="71" t="s">
        <v>224</v>
      </c>
      <c r="B151" s="70" t="s">
        <v>359</v>
      </c>
      <c r="C151" s="71">
        <v>2013</v>
      </c>
      <c r="D151" s="71" t="s">
        <v>77</v>
      </c>
      <c r="E151" s="90" t="s">
        <v>45</v>
      </c>
      <c r="F151" s="73"/>
      <c r="G151" s="69"/>
      <c r="H151" s="74"/>
      <c r="I151" s="76"/>
    </row>
    <row r="152" spans="1:8" ht="30" customHeight="1" hidden="1">
      <c r="A152" s="24" t="s">
        <v>46</v>
      </c>
      <c r="B152" s="36" t="s">
        <v>137</v>
      </c>
      <c r="C152" s="24">
        <v>2012</v>
      </c>
      <c r="D152" s="24" t="s">
        <v>77</v>
      </c>
      <c r="E152" s="68" t="s">
        <v>50</v>
      </c>
      <c r="F152" s="6"/>
      <c r="G152" s="68"/>
      <c r="H152" s="56"/>
    </row>
    <row r="153" spans="1:8" ht="27" customHeight="1" hidden="1">
      <c r="A153" s="29"/>
      <c r="B153" s="28"/>
      <c r="C153" s="29"/>
      <c r="D153" s="29"/>
      <c r="E153" s="12" t="s">
        <v>45</v>
      </c>
      <c r="F153" s="6"/>
      <c r="G153" s="12"/>
      <c r="H153" s="56"/>
    </row>
    <row r="154" spans="1:8" ht="63" customHeight="1">
      <c r="A154" s="6" t="s">
        <v>393</v>
      </c>
      <c r="B154" s="14" t="s">
        <v>13</v>
      </c>
      <c r="C154" s="6"/>
      <c r="D154" s="6" t="s">
        <v>431</v>
      </c>
      <c r="E154" s="23" t="s">
        <v>45</v>
      </c>
      <c r="F154" s="6">
        <v>994</v>
      </c>
      <c r="G154" s="12">
        <v>994</v>
      </c>
      <c r="H154" s="56" t="s">
        <v>537</v>
      </c>
    </row>
    <row r="155" spans="1:8" ht="42" customHeight="1">
      <c r="A155" s="63" t="s">
        <v>225</v>
      </c>
      <c r="B155" s="62" t="s">
        <v>78</v>
      </c>
      <c r="C155" s="38">
        <v>2012</v>
      </c>
      <c r="D155" s="24" t="s">
        <v>264</v>
      </c>
      <c r="E155" s="23" t="s">
        <v>50</v>
      </c>
      <c r="F155" s="6">
        <v>6199</v>
      </c>
      <c r="G155" s="41">
        <v>6199</v>
      </c>
      <c r="H155" s="36" t="s">
        <v>489</v>
      </c>
    </row>
    <row r="156" spans="1:8" ht="33" customHeight="1">
      <c r="A156" s="63" t="s">
        <v>226</v>
      </c>
      <c r="B156" s="105" t="s">
        <v>31</v>
      </c>
      <c r="C156" s="63"/>
      <c r="D156" s="42"/>
      <c r="E156" s="23" t="s">
        <v>45</v>
      </c>
      <c r="F156" s="6">
        <v>6199</v>
      </c>
      <c r="G156" s="41">
        <v>6199</v>
      </c>
      <c r="H156" s="56"/>
    </row>
    <row r="157" spans="1:8" ht="33" customHeight="1">
      <c r="A157" s="150" t="s">
        <v>450</v>
      </c>
      <c r="B157" s="58"/>
      <c r="C157" s="33"/>
      <c r="D157" s="33"/>
      <c r="E157" s="23" t="s">
        <v>73</v>
      </c>
      <c r="F157" s="6">
        <v>4752</v>
      </c>
      <c r="G157" s="41">
        <v>4752</v>
      </c>
      <c r="H157" s="28"/>
    </row>
    <row r="158" spans="1:8" ht="56.25" customHeight="1">
      <c r="A158" s="41" t="s">
        <v>228</v>
      </c>
      <c r="B158" s="14" t="s">
        <v>14</v>
      </c>
      <c r="C158" s="22">
        <v>2012</v>
      </c>
      <c r="D158" s="24" t="s">
        <v>357</v>
      </c>
      <c r="E158" s="23" t="s">
        <v>50</v>
      </c>
      <c r="F158" s="6">
        <v>175</v>
      </c>
      <c r="G158" s="6">
        <v>175</v>
      </c>
      <c r="H158" s="28" t="s">
        <v>490</v>
      </c>
    </row>
    <row r="159" spans="1:8" ht="37.5" customHeight="1">
      <c r="A159" s="41" t="s">
        <v>394</v>
      </c>
      <c r="B159" s="28" t="s">
        <v>358</v>
      </c>
      <c r="C159" s="22">
        <v>2012</v>
      </c>
      <c r="D159" s="24" t="s">
        <v>357</v>
      </c>
      <c r="E159" s="23" t="s">
        <v>45</v>
      </c>
      <c r="F159" s="6">
        <v>107.2</v>
      </c>
      <c r="G159" s="6">
        <v>107.2</v>
      </c>
      <c r="H159" s="14" t="s">
        <v>491</v>
      </c>
    </row>
    <row r="160" spans="1:8" ht="27.75" customHeight="1">
      <c r="A160" s="41" t="s">
        <v>227</v>
      </c>
      <c r="B160" s="62" t="s">
        <v>360</v>
      </c>
      <c r="C160" s="38">
        <v>2012</v>
      </c>
      <c r="D160" s="24" t="s">
        <v>219</v>
      </c>
      <c r="E160" s="23" t="s">
        <v>50</v>
      </c>
      <c r="F160" s="6">
        <v>914.7</v>
      </c>
      <c r="G160" s="6">
        <v>1225.6</v>
      </c>
      <c r="H160" s="198" t="s">
        <v>492</v>
      </c>
    </row>
    <row r="161" spans="1:8" ht="33" customHeight="1">
      <c r="A161" s="41" t="s">
        <v>395</v>
      </c>
      <c r="B161" s="67"/>
      <c r="C161" s="40"/>
      <c r="D161" s="29" t="s">
        <v>220</v>
      </c>
      <c r="E161" s="23" t="s">
        <v>45</v>
      </c>
      <c r="F161" s="6">
        <v>3049</v>
      </c>
      <c r="G161" s="6">
        <v>4049</v>
      </c>
      <c r="H161" s="199"/>
    </row>
    <row r="162" spans="1:8" ht="15.75">
      <c r="A162" s="6" t="s">
        <v>229</v>
      </c>
      <c r="B162" s="95" t="s">
        <v>58</v>
      </c>
      <c r="C162" s="29"/>
      <c r="D162" s="29"/>
      <c r="E162" s="6"/>
      <c r="F162" s="18">
        <f>SUM(F148:F161)</f>
        <v>24610.9</v>
      </c>
      <c r="G162" s="18">
        <f>SUM(G148:G161)</f>
        <v>25964.8</v>
      </c>
      <c r="H162" s="78"/>
    </row>
    <row r="163" spans="1:8" ht="13.5" customHeight="1">
      <c r="A163" s="6" t="s">
        <v>230</v>
      </c>
      <c r="B163" s="14" t="s">
        <v>451</v>
      </c>
      <c r="C163" s="6"/>
      <c r="D163" s="6"/>
      <c r="E163" s="6"/>
      <c r="F163" s="6">
        <f>SUM(F157)</f>
        <v>4752</v>
      </c>
      <c r="G163" s="6">
        <f>SUM(G157)</f>
        <v>4752</v>
      </c>
      <c r="H163" s="78"/>
    </row>
    <row r="164" spans="1:8" ht="12.75">
      <c r="A164" s="6" t="s">
        <v>231</v>
      </c>
      <c r="B164" s="14" t="s">
        <v>48</v>
      </c>
      <c r="C164" s="6"/>
      <c r="D164" s="6"/>
      <c r="E164" s="6"/>
      <c r="F164" s="19">
        <f>SUM(F154+F156+F159+F151+F161+F148)</f>
        <v>11246.7</v>
      </c>
      <c r="G164" s="19">
        <f>SUM(G154+G156+G159+G151+G161+G148)</f>
        <v>12246.7</v>
      </c>
      <c r="H164" s="78"/>
    </row>
    <row r="165" spans="1:8" ht="12.75">
      <c r="A165" s="6" t="s">
        <v>232</v>
      </c>
      <c r="B165" s="14" t="s">
        <v>52</v>
      </c>
      <c r="C165" s="6"/>
      <c r="D165" s="6"/>
      <c r="E165" s="6"/>
      <c r="F165" s="19">
        <f>SUM(F150+F155+F158+F160+F149)</f>
        <v>8612.2</v>
      </c>
      <c r="G165" s="19">
        <f>SUM(G150+G155+G158+G160+G149)</f>
        <v>8966.1</v>
      </c>
      <c r="H165" s="78"/>
    </row>
    <row r="166" spans="1:8" ht="12.75">
      <c r="A166" s="6" t="s">
        <v>233</v>
      </c>
      <c r="B166" s="14" t="s">
        <v>221</v>
      </c>
      <c r="C166" s="6"/>
      <c r="D166" s="6"/>
      <c r="E166" s="6"/>
      <c r="F166" s="19"/>
      <c r="G166" s="19"/>
      <c r="H166" s="78"/>
    </row>
    <row r="167" spans="1:9" s="76" customFormat="1" ht="27" customHeight="1">
      <c r="A167" s="192" t="s">
        <v>127</v>
      </c>
      <c r="B167" s="193"/>
      <c r="C167" s="193"/>
      <c r="D167" s="193"/>
      <c r="E167" s="193"/>
      <c r="F167" s="193"/>
      <c r="G167" s="193"/>
      <c r="H167" s="193"/>
      <c r="I167" s="75"/>
    </row>
    <row r="168" spans="1:8" ht="37.5" customHeight="1">
      <c r="A168" s="201" t="s">
        <v>79</v>
      </c>
      <c r="B168" s="36" t="s">
        <v>90</v>
      </c>
      <c r="C168" s="195">
        <v>2012</v>
      </c>
      <c r="D168" s="77" t="s">
        <v>234</v>
      </c>
      <c r="E168" s="24" t="s">
        <v>73</v>
      </c>
      <c r="F168" s="19">
        <v>1000</v>
      </c>
      <c r="G168" s="19">
        <v>849.5</v>
      </c>
      <c r="H168" s="198" t="s">
        <v>538</v>
      </c>
    </row>
    <row r="169" spans="1:8" ht="27.75" customHeight="1">
      <c r="A169" s="201"/>
      <c r="B169" s="200" t="s">
        <v>28</v>
      </c>
      <c r="C169" s="176"/>
      <c r="D169" s="12"/>
      <c r="E169" s="42" t="s">
        <v>45</v>
      </c>
      <c r="F169" s="19">
        <v>700</v>
      </c>
      <c r="G169" s="19">
        <v>1105</v>
      </c>
      <c r="H169" s="212"/>
    </row>
    <row r="170" spans="1:8" ht="31.5" customHeight="1">
      <c r="A170" s="201"/>
      <c r="B170" s="199"/>
      <c r="C170" s="209"/>
      <c r="D170" s="29"/>
      <c r="E170" s="29" t="s">
        <v>50</v>
      </c>
      <c r="F170" s="148">
        <v>0</v>
      </c>
      <c r="G170" s="148"/>
      <c r="H170" s="213"/>
    </row>
    <row r="171" spans="1:8" ht="65.25" customHeight="1">
      <c r="A171" s="111" t="s">
        <v>329</v>
      </c>
      <c r="B171" s="56" t="s">
        <v>355</v>
      </c>
      <c r="C171" s="12">
        <v>2012</v>
      </c>
      <c r="D171" s="63" t="s">
        <v>234</v>
      </c>
      <c r="E171" s="42" t="s">
        <v>73</v>
      </c>
      <c r="F171" s="13">
        <v>760</v>
      </c>
      <c r="G171" s="86">
        <v>758.2</v>
      </c>
      <c r="H171" s="36" t="s">
        <v>539</v>
      </c>
    </row>
    <row r="172" spans="1:8" ht="31.5" customHeight="1">
      <c r="A172" s="38" t="s">
        <v>330</v>
      </c>
      <c r="B172" s="62" t="s">
        <v>356</v>
      </c>
      <c r="C172" s="38">
        <v>2012</v>
      </c>
      <c r="D172" s="38" t="s">
        <v>234</v>
      </c>
      <c r="E172" s="6" t="s">
        <v>50</v>
      </c>
      <c r="F172" s="19">
        <v>0</v>
      </c>
      <c r="G172" s="19"/>
      <c r="H172" s="36" t="s">
        <v>471</v>
      </c>
    </row>
    <row r="173" spans="1:8" ht="27" customHeight="1">
      <c r="A173" s="38" t="s">
        <v>396</v>
      </c>
      <c r="B173" s="67" t="s">
        <v>15</v>
      </c>
      <c r="C173" s="40"/>
      <c r="D173" s="40"/>
      <c r="E173" s="6" t="s">
        <v>73</v>
      </c>
      <c r="F173" s="19">
        <v>3200</v>
      </c>
      <c r="G173" s="19">
        <v>2394</v>
      </c>
      <c r="H173" s="28"/>
    </row>
    <row r="174" spans="1:8" ht="31.5" customHeight="1">
      <c r="A174" s="38" t="s">
        <v>331</v>
      </c>
      <c r="B174" s="36" t="s">
        <v>434</v>
      </c>
      <c r="C174" s="12">
        <v>2012</v>
      </c>
      <c r="D174" s="24" t="s">
        <v>234</v>
      </c>
      <c r="E174" s="23" t="s">
        <v>50</v>
      </c>
      <c r="F174" s="19">
        <v>0</v>
      </c>
      <c r="G174" s="19"/>
      <c r="H174" s="36" t="s">
        <v>91</v>
      </c>
    </row>
    <row r="175" spans="1:8" ht="30" customHeight="1">
      <c r="A175" s="40" t="s">
        <v>397</v>
      </c>
      <c r="B175" s="28" t="s">
        <v>435</v>
      </c>
      <c r="C175" s="29"/>
      <c r="D175" s="29"/>
      <c r="E175" s="23" t="s">
        <v>45</v>
      </c>
      <c r="F175" s="19">
        <v>400</v>
      </c>
      <c r="G175" s="13">
        <v>609.1</v>
      </c>
      <c r="H175" s="14"/>
    </row>
    <row r="176" spans="1:8" ht="28.5" customHeight="1">
      <c r="A176" s="6" t="s">
        <v>332</v>
      </c>
      <c r="B176" s="36" t="s">
        <v>354</v>
      </c>
      <c r="C176" s="24">
        <v>2012</v>
      </c>
      <c r="D176" s="41" t="s">
        <v>234</v>
      </c>
      <c r="E176" s="6" t="s">
        <v>73</v>
      </c>
      <c r="F176" s="19">
        <v>2247.2</v>
      </c>
      <c r="G176" s="19">
        <v>2247.2</v>
      </c>
      <c r="H176" s="14" t="s">
        <v>505</v>
      </c>
    </row>
    <row r="177" spans="1:8" ht="28.5" customHeight="1">
      <c r="A177" s="42" t="s">
        <v>333</v>
      </c>
      <c r="B177" s="36" t="s">
        <v>353</v>
      </c>
      <c r="C177" s="42">
        <v>2012</v>
      </c>
      <c r="D177" s="38"/>
      <c r="E177" s="6" t="s">
        <v>45</v>
      </c>
      <c r="F177" s="19">
        <v>2945</v>
      </c>
      <c r="G177" s="19"/>
      <c r="H177" s="28" t="s">
        <v>540</v>
      </c>
    </row>
    <row r="178" spans="1:8" ht="30" customHeight="1">
      <c r="A178" s="38" t="s">
        <v>334</v>
      </c>
      <c r="B178" s="62" t="s">
        <v>432</v>
      </c>
      <c r="C178" s="38">
        <v>2012</v>
      </c>
      <c r="D178" s="24" t="s">
        <v>234</v>
      </c>
      <c r="E178" s="23" t="s">
        <v>50</v>
      </c>
      <c r="F178" s="19"/>
      <c r="G178" s="19"/>
      <c r="H178" s="14"/>
    </row>
    <row r="179" spans="1:8" ht="27" customHeight="1">
      <c r="A179" s="40" t="s">
        <v>335</v>
      </c>
      <c r="B179" s="67" t="s">
        <v>433</v>
      </c>
      <c r="C179" s="40"/>
      <c r="D179" s="29"/>
      <c r="E179" s="23" t="s">
        <v>45</v>
      </c>
      <c r="F179" s="19">
        <v>800</v>
      </c>
      <c r="G179" s="19">
        <v>365.8</v>
      </c>
      <c r="H179" s="14" t="s">
        <v>8</v>
      </c>
    </row>
    <row r="180" spans="1:8" ht="15.75">
      <c r="A180" s="6" t="s">
        <v>398</v>
      </c>
      <c r="B180" s="9" t="s">
        <v>59</v>
      </c>
      <c r="C180" s="6"/>
      <c r="D180" s="6"/>
      <c r="E180" s="6"/>
      <c r="F180" s="15">
        <f>SUM(F168:F170,F171:F179)</f>
        <v>12052.2</v>
      </c>
      <c r="G180" s="15">
        <f>SUM(G168:G170,G171:G179)</f>
        <v>8328.8</v>
      </c>
      <c r="H180" s="78"/>
    </row>
    <row r="181" spans="1:8" ht="12.75">
      <c r="A181" s="6" t="s">
        <v>399</v>
      </c>
      <c r="B181" s="14" t="s">
        <v>42</v>
      </c>
      <c r="C181" s="6"/>
      <c r="D181" s="6"/>
      <c r="E181" s="6"/>
      <c r="F181" s="6"/>
      <c r="G181" s="6">
        <f>SUM(G182:G184)</f>
        <v>8328.8</v>
      </c>
      <c r="H181" s="78"/>
    </row>
    <row r="182" spans="1:8" ht="12.75">
      <c r="A182" s="6" t="s">
        <v>400</v>
      </c>
      <c r="B182" s="14" t="s">
        <v>108</v>
      </c>
      <c r="C182" s="6"/>
      <c r="D182" s="6"/>
      <c r="E182" s="6"/>
      <c r="F182" s="6">
        <f>SUM(F168,F171+F176+F173)</f>
        <v>7207.2</v>
      </c>
      <c r="G182" s="6">
        <f>SUM(G168,G171+G176+G173)</f>
        <v>6248.9</v>
      </c>
      <c r="H182" s="78"/>
    </row>
    <row r="183" spans="1:8" ht="12.75">
      <c r="A183" s="6" t="s">
        <v>401</v>
      </c>
      <c r="B183" s="14" t="s">
        <v>48</v>
      </c>
      <c r="C183" s="6"/>
      <c r="D183" s="6"/>
      <c r="E183" s="6"/>
      <c r="F183" s="19">
        <f>SUM(F169,F177+F179+F175)</f>
        <v>4845</v>
      </c>
      <c r="G183" s="19">
        <f>SUM(G169,G177+G179+G175)</f>
        <v>2079.9</v>
      </c>
      <c r="H183" s="78"/>
    </row>
    <row r="184" spans="1:8" ht="12.75">
      <c r="A184" s="6" t="s">
        <v>402</v>
      </c>
      <c r="B184" s="14" t="s">
        <v>52</v>
      </c>
      <c r="C184" s="6"/>
      <c r="D184" s="6"/>
      <c r="E184" s="6"/>
      <c r="F184" s="19">
        <f>SUM(F170,F172+F174+F178)</f>
        <v>0</v>
      </c>
      <c r="G184" s="19">
        <f>SUM(G170,G172+G174+G178)</f>
        <v>0</v>
      </c>
      <c r="H184" s="78"/>
    </row>
    <row r="185" spans="1:8" ht="12.75">
      <c r="A185" s="6" t="s">
        <v>403</v>
      </c>
      <c r="B185" s="14" t="s">
        <v>43</v>
      </c>
      <c r="C185" s="6"/>
      <c r="D185" s="6"/>
      <c r="E185" s="6"/>
      <c r="F185" s="19"/>
      <c r="G185" s="19"/>
      <c r="H185" s="78"/>
    </row>
    <row r="186" spans="1:8" ht="12.75">
      <c r="A186" s="6" t="s">
        <v>404</v>
      </c>
      <c r="B186" s="14" t="s">
        <v>53</v>
      </c>
      <c r="C186" s="6"/>
      <c r="D186" s="6"/>
      <c r="E186" s="6"/>
      <c r="F186" s="19"/>
      <c r="G186" s="19"/>
      <c r="H186" s="78"/>
    </row>
    <row r="187" spans="1:9" s="76" customFormat="1" ht="19.5" customHeight="1" thickBot="1">
      <c r="A187" s="192" t="s">
        <v>128</v>
      </c>
      <c r="B187" s="193"/>
      <c r="C187" s="193"/>
      <c r="D187" s="194"/>
      <c r="E187" s="193"/>
      <c r="F187" s="193"/>
      <c r="G187" s="193"/>
      <c r="H187" s="193"/>
      <c r="I187" s="75"/>
    </row>
    <row r="188" spans="1:8" ht="68.25" customHeight="1">
      <c r="A188" s="16" t="s">
        <v>240</v>
      </c>
      <c r="B188" s="36" t="s">
        <v>75</v>
      </c>
      <c r="C188" s="24">
        <v>2012</v>
      </c>
      <c r="D188" s="24" t="s">
        <v>76</v>
      </c>
      <c r="E188" s="24" t="s">
        <v>45</v>
      </c>
      <c r="F188" s="37">
        <v>95614</v>
      </c>
      <c r="G188" s="37">
        <v>113347</v>
      </c>
      <c r="H188" s="11" t="s">
        <v>546</v>
      </c>
    </row>
    <row r="189" spans="1:8" ht="41.25" customHeight="1">
      <c r="A189" s="6" t="s">
        <v>241</v>
      </c>
      <c r="B189" s="14" t="s">
        <v>80</v>
      </c>
      <c r="C189" s="6">
        <v>2012</v>
      </c>
      <c r="D189" s="6" t="s">
        <v>235</v>
      </c>
      <c r="E189" s="6" t="s">
        <v>50</v>
      </c>
      <c r="F189" s="19">
        <v>206</v>
      </c>
      <c r="G189" s="19">
        <v>219</v>
      </c>
      <c r="H189" s="14" t="s">
        <v>465</v>
      </c>
    </row>
    <row r="190" spans="1:8" ht="44.25" customHeight="1" hidden="1">
      <c r="A190" s="6" t="s">
        <v>242</v>
      </c>
      <c r="B190" s="14" t="s">
        <v>29</v>
      </c>
      <c r="C190" s="6" t="s">
        <v>71</v>
      </c>
      <c r="D190" s="6" t="s">
        <v>236</v>
      </c>
      <c r="E190" s="6" t="s">
        <v>44</v>
      </c>
      <c r="F190" s="19">
        <v>0</v>
      </c>
      <c r="G190" s="19"/>
      <c r="H190" s="14"/>
    </row>
    <row r="191" spans="1:8" ht="56.25" customHeight="1">
      <c r="A191" s="6" t="s">
        <v>243</v>
      </c>
      <c r="B191" s="14" t="s">
        <v>102</v>
      </c>
      <c r="C191" s="6">
        <v>2012</v>
      </c>
      <c r="D191" s="6" t="s">
        <v>92</v>
      </c>
      <c r="E191" s="6" t="s">
        <v>45</v>
      </c>
      <c r="F191" s="19">
        <v>19200</v>
      </c>
      <c r="G191" s="19">
        <v>17119</v>
      </c>
      <c r="H191" s="14" t="s">
        <v>493</v>
      </c>
    </row>
    <row r="192" spans="1:8" ht="30.75" customHeight="1">
      <c r="A192" s="6" t="s">
        <v>244</v>
      </c>
      <c r="B192" s="14" t="s">
        <v>103</v>
      </c>
      <c r="C192" s="6">
        <v>2012</v>
      </c>
      <c r="D192" s="6" t="s">
        <v>92</v>
      </c>
      <c r="E192" s="6" t="s">
        <v>45</v>
      </c>
      <c r="F192" s="19">
        <v>1100</v>
      </c>
      <c r="G192" s="19">
        <v>680.6</v>
      </c>
      <c r="H192" s="14" t="s">
        <v>541</v>
      </c>
    </row>
    <row r="193" spans="1:8" ht="30.75" customHeight="1">
      <c r="A193" s="24" t="s">
        <v>245</v>
      </c>
      <c r="B193" s="36" t="s">
        <v>129</v>
      </c>
      <c r="C193" s="24">
        <v>2012</v>
      </c>
      <c r="D193" s="24" t="s">
        <v>77</v>
      </c>
      <c r="E193" s="6" t="s">
        <v>50</v>
      </c>
      <c r="F193" s="19">
        <v>597.5</v>
      </c>
      <c r="G193" s="19">
        <v>0</v>
      </c>
      <c r="H193" s="14" t="s">
        <v>542</v>
      </c>
    </row>
    <row r="194" spans="1:8" ht="28.5" customHeight="1">
      <c r="A194" s="24" t="s">
        <v>246</v>
      </c>
      <c r="B194" s="96" t="s">
        <v>237</v>
      </c>
      <c r="C194" s="24">
        <v>2012</v>
      </c>
      <c r="D194" s="39" t="s">
        <v>77</v>
      </c>
      <c r="E194" s="23" t="s">
        <v>50</v>
      </c>
      <c r="F194" s="19">
        <v>137.6</v>
      </c>
      <c r="G194" s="19">
        <v>80.22</v>
      </c>
      <c r="H194" s="14" t="s">
        <v>543</v>
      </c>
    </row>
    <row r="195" spans="1:8" ht="35.25" customHeight="1">
      <c r="A195" s="42" t="s">
        <v>247</v>
      </c>
      <c r="B195" s="61" t="s">
        <v>369</v>
      </c>
      <c r="C195" s="42"/>
      <c r="D195" s="21"/>
      <c r="E195" s="23" t="s">
        <v>45</v>
      </c>
      <c r="F195" s="19">
        <v>240.7</v>
      </c>
      <c r="G195" s="19">
        <v>240.66</v>
      </c>
      <c r="H195" s="14"/>
    </row>
    <row r="196" spans="1:8" ht="27.75" customHeight="1">
      <c r="A196" s="24" t="s">
        <v>248</v>
      </c>
      <c r="B196" s="96" t="s">
        <v>16</v>
      </c>
      <c r="C196" s="24">
        <v>2012</v>
      </c>
      <c r="D196" s="39" t="s">
        <v>77</v>
      </c>
      <c r="E196" s="23" t="s">
        <v>73</v>
      </c>
      <c r="F196" s="19">
        <v>1105.9</v>
      </c>
      <c r="G196" s="19">
        <v>1462.1</v>
      </c>
      <c r="H196" s="198" t="s">
        <v>544</v>
      </c>
    </row>
    <row r="197" spans="1:8" ht="29.25" customHeight="1">
      <c r="A197" s="29" t="s">
        <v>249</v>
      </c>
      <c r="B197" s="58" t="s">
        <v>454</v>
      </c>
      <c r="C197" s="29"/>
      <c r="D197" s="33"/>
      <c r="E197" s="23" t="s">
        <v>45</v>
      </c>
      <c r="F197" s="19">
        <v>2434.2</v>
      </c>
      <c r="G197" s="19">
        <v>2713.5</v>
      </c>
      <c r="H197" s="200"/>
    </row>
    <row r="198" spans="1:8" ht="34.5" customHeight="1">
      <c r="A198" s="40" t="s">
        <v>250</v>
      </c>
      <c r="B198" s="67"/>
      <c r="C198" s="29"/>
      <c r="D198" s="33"/>
      <c r="E198" s="23" t="s">
        <v>50</v>
      </c>
      <c r="F198" s="19">
        <v>62.6</v>
      </c>
      <c r="G198" s="19">
        <v>115.5</v>
      </c>
      <c r="H198" s="199"/>
    </row>
    <row r="199" spans="1:8" ht="51.75" customHeight="1">
      <c r="A199" s="6" t="s">
        <v>251</v>
      </c>
      <c r="B199" s="28" t="s">
        <v>238</v>
      </c>
      <c r="C199" s="29">
        <v>2012</v>
      </c>
      <c r="D199" s="29" t="s">
        <v>77</v>
      </c>
      <c r="E199" s="6" t="s">
        <v>50</v>
      </c>
      <c r="F199" s="19">
        <v>62824</v>
      </c>
      <c r="G199" s="19">
        <v>54553.7</v>
      </c>
      <c r="H199" s="14" t="s">
        <v>547</v>
      </c>
    </row>
    <row r="200" spans="1:8" ht="48.75" customHeight="1">
      <c r="A200" s="6" t="s">
        <v>252</v>
      </c>
      <c r="B200" s="14" t="s">
        <v>239</v>
      </c>
      <c r="C200" s="6">
        <v>2012</v>
      </c>
      <c r="D200" s="6" t="s">
        <v>77</v>
      </c>
      <c r="E200" s="6" t="s">
        <v>50</v>
      </c>
      <c r="F200" s="19">
        <v>33498</v>
      </c>
      <c r="G200" s="19">
        <v>34164.1</v>
      </c>
      <c r="H200" s="14" t="s">
        <v>545</v>
      </c>
    </row>
    <row r="201" spans="1:8" ht="15.75">
      <c r="A201" s="6" t="s">
        <v>253</v>
      </c>
      <c r="B201" s="7" t="s">
        <v>60</v>
      </c>
      <c r="C201" s="6"/>
      <c r="D201" s="6"/>
      <c r="E201" s="6"/>
      <c r="F201" s="18">
        <f>SUM(F188:F200)</f>
        <v>217020.5</v>
      </c>
      <c r="G201" s="18">
        <f>SUM(G188:G200)</f>
        <v>224695.38000000003</v>
      </c>
      <c r="H201" s="78"/>
    </row>
    <row r="202" spans="1:8" ht="12.75">
      <c r="A202" s="6" t="s">
        <v>254</v>
      </c>
      <c r="B202" s="14" t="s">
        <v>42</v>
      </c>
      <c r="C202" s="6"/>
      <c r="D202" s="6"/>
      <c r="E202" s="6"/>
      <c r="F202" s="6"/>
      <c r="G202" s="6">
        <f>SUM(G203:G206)</f>
        <v>224695.38</v>
      </c>
      <c r="H202" s="78"/>
    </row>
    <row r="203" spans="1:8" ht="12.75">
      <c r="A203" s="6" t="s">
        <v>255</v>
      </c>
      <c r="B203" s="32" t="s">
        <v>48</v>
      </c>
      <c r="C203" s="6"/>
      <c r="D203" s="6"/>
      <c r="E203" s="6"/>
      <c r="F203" s="19">
        <f>SUM(F188,F191+F192+F197+F195)</f>
        <v>118588.9</v>
      </c>
      <c r="G203" s="19">
        <f>SUM(G188,G191+G192+G197+G195)</f>
        <v>134100.76</v>
      </c>
      <c r="H203" s="78"/>
    </row>
    <row r="204" spans="1:8" ht="12.75">
      <c r="A204" s="6" t="s">
        <v>256</v>
      </c>
      <c r="B204" s="32" t="s">
        <v>52</v>
      </c>
      <c r="C204" s="6"/>
      <c r="D204" s="6"/>
      <c r="E204" s="6"/>
      <c r="F204" s="19">
        <f>SUM(F189+F193,F194+F198,F199+F200)</f>
        <v>97325.7</v>
      </c>
      <c r="G204" s="19">
        <f>SUM(G189+G193,G194+G198,G199+G200)</f>
        <v>89132.51999999999</v>
      </c>
      <c r="H204" s="78"/>
    </row>
    <row r="205" spans="1:8" ht="12.75">
      <c r="A205" s="6" t="s">
        <v>257</v>
      </c>
      <c r="B205" s="32" t="s">
        <v>66</v>
      </c>
      <c r="C205" s="6"/>
      <c r="D205" s="6"/>
      <c r="E205" s="6"/>
      <c r="F205" s="19">
        <f>SUM(F190)</f>
        <v>0</v>
      </c>
      <c r="G205" s="19">
        <f>SUM(G190)</f>
        <v>0</v>
      </c>
      <c r="H205" s="78"/>
    </row>
    <row r="206" spans="1:8" ht="12.75">
      <c r="A206" s="6" t="s">
        <v>258</v>
      </c>
      <c r="B206" s="32" t="s">
        <v>74</v>
      </c>
      <c r="C206" s="6"/>
      <c r="D206" s="6"/>
      <c r="E206" s="6"/>
      <c r="F206" s="19">
        <f>SUM(F196)</f>
        <v>1105.9</v>
      </c>
      <c r="G206" s="19">
        <f>SUM(G196)</f>
        <v>1462.1</v>
      </c>
      <c r="H206" s="78"/>
    </row>
    <row r="207" spans="1:9" s="76" customFormat="1" ht="16.5" customHeight="1">
      <c r="A207" s="214" t="s">
        <v>130</v>
      </c>
      <c r="B207" s="194"/>
      <c r="C207" s="194"/>
      <c r="D207" s="194"/>
      <c r="E207" s="194"/>
      <c r="F207" s="194"/>
      <c r="G207" s="194"/>
      <c r="H207" s="194"/>
      <c r="I207" s="75"/>
    </row>
    <row r="208" spans="1:8" ht="25.5" customHeight="1">
      <c r="A208" s="195" t="s">
        <v>326</v>
      </c>
      <c r="B208" s="36" t="s">
        <v>17</v>
      </c>
      <c r="C208" s="195">
        <v>2012</v>
      </c>
      <c r="D208" s="6" t="s">
        <v>430</v>
      </c>
      <c r="E208" s="24" t="s">
        <v>73</v>
      </c>
      <c r="F208" s="37"/>
      <c r="G208" s="151">
        <v>52</v>
      </c>
      <c r="H208" s="36" t="s">
        <v>7</v>
      </c>
    </row>
    <row r="209" spans="1:9" s="110" customFormat="1" ht="28.5" customHeight="1">
      <c r="A209" s="176"/>
      <c r="B209" s="200"/>
      <c r="C209" s="176"/>
      <c r="D209" s="6" t="s">
        <v>431</v>
      </c>
      <c r="E209" s="6" t="s">
        <v>45</v>
      </c>
      <c r="F209" s="19"/>
      <c r="G209" s="72">
        <v>16.8</v>
      </c>
      <c r="H209" s="56" t="s">
        <v>10</v>
      </c>
      <c r="I209" s="116"/>
    </row>
    <row r="210" spans="1:8" ht="28.5" customHeight="1">
      <c r="A210" s="209"/>
      <c r="B210" s="199"/>
      <c r="C210" s="209"/>
      <c r="D210" s="149"/>
      <c r="E210" s="29" t="s">
        <v>50</v>
      </c>
      <c r="F210" s="109"/>
      <c r="G210" s="152">
        <v>7.2</v>
      </c>
      <c r="H210" s="28"/>
    </row>
    <row r="211" spans="1:8" ht="27" customHeight="1">
      <c r="A211" s="24" t="s">
        <v>322</v>
      </c>
      <c r="B211" s="25" t="s">
        <v>18</v>
      </c>
      <c r="C211" s="24">
        <v>2012</v>
      </c>
      <c r="D211" s="12" t="s">
        <v>72</v>
      </c>
      <c r="E211" s="6" t="s">
        <v>45</v>
      </c>
      <c r="F211" s="6"/>
      <c r="G211" s="6"/>
      <c r="H211" s="1"/>
    </row>
    <row r="212" spans="1:8" ht="27.75" customHeight="1">
      <c r="A212" s="42" t="s">
        <v>324</v>
      </c>
      <c r="B212" s="25" t="s">
        <v>259</v>
      </c>
      <c r="C212" s="42"/>
      <c r="D212" s="12" t="s">
        <v>431</v>
      </c>
      <c r="E212" s="24" t="s">
        <v>50</v>
      </c>
      <c r="F212" s="37">
        <v>0</v>
      </c>
      <c r="G212" s="37"/>
      <c r="H212" s="1"/>
    </row>
    <row r="213" spans="1:8" ht="30.75" customHeight="1">
      <c r="A213" s="29" t="s">
        <v>325</v>
      </c>
      <c r="B213" s="25"/>
      <c r="C213" s="42"/>
      <c r="D213" s="12"/>
      <c r="E213" s="24" t="s">
        <v>187</v>
      </c>
      <c r="F213" s="37">
        <v>448.5</v>
      </c>
      <c r="G213" s="37">
        <v>376.5</v>
      </c>
      <c r="H213" s="25" t="s">
        <v>466</v>
      </c>
    </row>
    <row r="214" spans="1:8" ht="88.5" customHeight="1">
      <c r="A214" s="24" t="s">
        <v>323</v>
      </c>
      <c r="B214" s="36" t="s">
        <v>30</v>
      </c>
      <c r="C214" s="24">
        <v>2012</v>
      </c>
      <c r="D214" s="24" t="s">
        <v>455</v>
      </c>
      <c r="E214" s="6" t="s">
        <v>50</v>
      </c>
      <c r="F214" s="19">
        <v>203</v>
      </c>
      <c r="G214" s="19">
        <v>203</v>
      </c>
      <c r="H214" s="14" t="s">
        <v>5</v>
      </c>
    </row>
    <row r="215" spans="1:8" ht="15.75">
      <c r="A215" s="6" t="s">
        <v>327</v>
      </c>
      <c r="B215" s="9" t="s">
        <v>61</v>
      </c>
      <c r="C215" s="6"/>
      <c r="D215" s="6"/>
      <c r="E215" s="6"/>
      <c r="F215" s="18">
        <f>SUM(F208:F214)</f>
        <v>651.5</v>
      </c>
      <c r="G215" s="18">
        <f>SUM(G208:G214)</f>
        <v>655.5</v>
      </c>
      <c r="H215" s="78"/>
    </row>
    <row r="216" spans="1:8" ht="12.75">
      <c r="A216" s="6" t="s">
        <v>405</v>
      </c>
      <c r="B216" s="14" t="s">
        <v>42</v>
      </c>
      <c r="C216" s="6"/>
      <c r="D216" s="6"/>
      <c r="E216" s="6"/>
      <c r="F216" s="79"/>
      <c r="G216" s="79">
        <f>SUM(G217:G220)</f>
        <v>655.5</v>
      </c>
      <c r="H216" s="78"/>
    </row>
    <row r="217" spans="1:8" ht="12.75">
      <c r="A217" s="6" t="s">
        <v>406</v>
      </c>
      <c r="B217" s="14" t="s">
        <v>74</v>
      </c>
      <c r="C217" s="6"/>
      <c r="D217" s="6"/>
      <c r="E217" s="6"/>
      <c r="F217" s="80">
        <f>SUM(F208)</f>
        <v>0</v>
      </c>
      <c r="G217" s="80">
        <f>SUM(G208)</f>
        <v>52</v>
      </c>
      <c r="H217" s="78"/>
    </row>
    <row r="218" spans="1:8" ht="12.75">
      <c r="A218" s="6" t="s">
        <v>407</v>
      </c>
      <c r="B218" s="14" t="s">
        <v>48</v>
      </c>
      <c r="C218" s="6"/>
      <c r="D218" s="6"/>
      <c r="E218" s="6"/>
      <c r="F218" s="19">
        <f>SUM(F209,F211)</f>
        <v>0</v>
      </c>
      <c r="G218" s="19">
        <f>SUM(G209,G211)</f>
        <v>16.8</v>
      </c>
      <c r="H218" s="78"/>
    </row>
    <row r="219" spans="1:8" ht="12.75">
      <c r="A219" s="6" t="s">
        <v>408</v>
      </c>
      <c r="B219" s="14" t="s">
        <v>52</v>
      </c>
      <c r="C219" s="6"/>
      <c r="D219" s="6"/>
      <c r="E219" s="6"/>
      <c r="F219" s="19">
        <f>SUM(F210+F212+F214)</f>
        <v>203</v>
      </c>
      <c r="G219" s="19">
        <f>SUM(G210+G212+G214)</f>
        <v>210.2</v>
      </c>
      <c r="H219" s="78"/>
    </row>
    <row r="220" spans="1:8" ht="12.75">
      <c r="A220" s="6" t="s">
        <v>409</v>
      </c>
      <c r="B220" s="14" t="s">
        <v>53</v>
      </c>
      <c r="C220" s="6"/>
      <c r="D220" s="6"/>
      <c r="E220" s="6"/>
      <c r="F220" s="6">
        <f>SUM(F213)</f>
        <v>448.5</v>
      </c>
      <c r="G220" s="6">
        <f>SUM(G213)</f>
        <v>376.5</v>
      </c>
      <c r="H220" s="78"/>
    </row>
    <row r="221" spans="1:9" ht="19.5" customHeight="1">
      <c r="A221" s="219" t="s">
        <v>131</v>
      </c>
      <c r="B221" s="220"/>
      <c r="C221" s="220"/>
      <c r="D221" s="220"/>
      <c r="E221" s="220"/>
      <c r="F221" s="220"/>
      <c r="G221" s="220"/>
      <c r="H221" s="220"/>
      <c r="I221" s="8"/>
    </row>
    <row r="222" spans="1:8" ht="42.75" customHeight="1" hidden="1">
      <c r="A222" s="202"/>
      <c r="B222" s="181"/>
      <c r="C222" s="201"/>
      <c r="D222" s="6"/>
      <c r="E222" s="201"/>
      <c r="F222" s="6"/>
      <c r="G222" s="6"/>
      <c r="H222" s="181"/>
    </row>
    <row r="223" spans="1:8" ht="12.75" customHeight="1" hidden="1">
      <c r="A223" s="202"/>
      <c r="B223" s="181"/>
      <c r="C223" s="201"/>
      <c r="D223" s="6"/>
      <c r="E223" s="201"/>
      <c r="F223" s="6"/>
      <c r="G223" s="6"/>
      <c r="H223" s="181"/>
    </row>
    <row r="224" spans="1:8" ht="18.75" customHeight="1" hidden="1">
      <c r="A224" s="215"/>
      <c r="B224" s="198"/>
      <c r="C224" s="6"/>
      <c r="D224" s="195"/>
      <c r="E224" s="195"/>
      <c r="F224" s="6"/>
      <c r="G224" s="6"/>
      <c r="H224" s="198"/>
    </row>
    <row r="225" spans="1:8" ht="12.75" customHeight="1" hidden="1">
      <c r="A225" s="216"/>
      <c r="B225" s="199"/>
      <c r="C225" s="6"/>
      <c r="D225" s="209"/>
      <c r="E225" s="209"/>
      <c r="F225" s="6"/>
      <c r="G225" s="6"/>
      <c r="H225" s="199"/>
    </row>
    <row r="226" spans="1:8" ht="15.75" hidden="1">
      <c r="A226" s="5"/>
      <c r="B226" s="9"/>
      <c r="C226" s="6"/>
      <c r="D226" s="6"/>
      <c r="E226" s="6"/>
      <c r="F226" s="15"/>
      <c r="G226" s="15"/>
      <c r="H226" s="78"/>
    </row>
    <row r="227" spans="1:8" ht="15.75" hidden="1">
      <c r="A227" s="5"/>
      <c r="B227" s="14"/>
      <c r="C227" s="6"/>
      <c r="D227" s="6"/>
      <c r="E227" s="6"/>
      <c r="F227" s="6"/>
      <c r="G227" s="6"/>
      <c r="H227" s="14"/>
    </row>
    <row r="228" spans="1:8" ht="135" customHeight="1">
      <c r="A228" s="6" t="s">
        <v>266</v>
      </c>
      <c r="B228" s="14" t="s">
        <v>260</v>
      </c>
      <c r="C228" s="6">
        <v>2012</v>
      </c>
      <c r="D228" s="6" t="s">
        <v>32</v>
      </c>
      <c r="E228" s="6" t="s">
        <v>261</v>
      </c>
      <c r="F228" s="6"/>
      <c r="G228" s="6"/>
      <c r="H228" s="14" t="s">
        <v>483</v>
      </c>
    </row>
    <row r="229" spans="1:8" ht="95.25" customHeight="1">
      <c r="A229" s="6" t="s">
        <v>267</v>
      </c>
      <c r="B229" s="14" t="s">
        <v>262</v>
      </c>
      <c r="C229" s="6">
        <v>2012</v>
      </c>
      <c r="D229" s="6" t="s">
        <v>549</v>
      </c>
      <c r="E229" s="6" t="s">
        <v>261</v>
      </c>
      <c r="F229" s="6"/>
      <c r="G229" s="6"/>
      <c r="H229" s="14" t="s">
        <v>548</v>
      </c>
    </row>
    <row r="230" spans="1:8" ht="120" customHeight="1">
      <c r="A230" s="6" t="s">
        <v>268</v>
      </c>
      <c r="B230" s="14" t="s">
        <v>19</v>
      </c>
      <c r="C230" s="6">
        <v>2012</v>
      </c>
      <c r="D230" s="6" t="s">
        <v>33</v>
      </c>
      <c r="E230" s="6" t="s">
        <v>261</v>
      </c>
      <c r="F230" s="6"/>
      <c r="G230" s="6"/>
      <c r="H230" s="14" t="s">
        <v>484</v>
      </c>
    </row>
    <row r="231" spans="1:8" ht="47.25" customHeight="1">
      <c r="A231" s="6" t="s">
        <v>269</v>
      </c>
      <c r="B231" s="14" t="s">
        <v>263</v>
      </c>
      <c r="C231" s="6">
        <v>2012</v>
      </c>
      <c r="D231" s="6" t="s">
        <v>264</v>
      </c>
      <c r="E231" s="6" t="s">
        <v>261</v>
      </c>
      <c r="F231" s="6"/>
      <c r="G231" s="6"/>
      <c r="H231" s="14"/>
    </row>
    <row r="232" spans="1:8" ht="38.25" customHeight="1">
      <c r="A232" s="6"/>
      <c r="B232" s="14" t="s">
        <v>375</v>
      </c>
      <c r="C232" s="6">
        <v>2012</v>
      </c>
      <c r="D232" s="6" t="s">
        <v>77</v>
      </c>
      <c r="E232" s="6" t="s">
        <v>376</v>
      </c>
      <c r="F232" s="6">
        <v>8000</v>
      </c>
      <c r="G232" s="6">
        <v>0</v>
      </c>
      <c r="H232" s="14" t="s">
        <v>550</v>
      </c>
    </row>
    <row r="233" spans="1:8" ht="15.75">
      <c r="A233" s="6" t="s">
        <v>270</v>
      </c>
      <c r="B233" s="9" t="s">
        <v>62</v>
      </c>
      <c r="C233" s="6"/>
      <c r="D233" s="6"/>
      <c r="E233" s="6"/>
      <c r="F233" s="15">
        <f>SUM(F228:F232)</f>
        <v>8000</v>
      </c>
      <c r="G233" s="15">
        <f>SUM(G228:G231)</f>
        <v>0</v>
      </c>
      <c r="H233" s="14"/>
    </row>
    <row r="234" spans="1:8" ht="12.75">
      <c r="A234" s="6" t="s">
        <v>271</v>
      </c>
      <c r="B234" s="14" t="s">
        <v>42</v>
      </c>
      <c r="C234" s="6"/>
      <c r="D234" s="6"/>
      <c r="E234" s="6"/>
      <c r="F234" s="6"/>
      <c r="G234" s="6"/>
      <c r="H234" s="14"/>
    </row>
    <row r="235" spans="1:8" ht="27" customHeight="1">
      <c r="A235" s="6" t="s">
        <v>272</v>
      </c>
      <c r="B235" s="14" t="s">
        <v>376</v>
      </c>
      <c r="C235" s="6"/>
      <c r="D235" s="6"/>
      <c r="E235" s="6"/>
      <c r="F235" s="6">
        <f>SUM(F233)</f>
        <v>8000</v>
      </c>
      <c r="G235" s="6">
        <f>SUM(G233)</f>
        <v>0</v>
      </c>
      <c r="H235" s="14"/>
    </row>
    <row r="236" spans="1:9" ht="22.5" customHeight="1">
      <c r="A236" s="219" t="s">
        <v>132</v>
      </c>
      <c r="B236" s="220"/>
      <c r="C236" s="220"/>
      <c r="D236" s="220"/>
      <c r="E236" s="220"/>
      <c r="F236" s="220"/>
      <c r="G236" s="220"/>
      <c r="H236" s="220"/>
      <c r="I236" s="8"/>
    </row>
    <row r="237" spans="1:9" ht="51.75" customHeight="1">
      <c r="A237" s="6" t="s">
        <v>273</v>
      </c>
      <c r="B237" s="6" t="s">
        <v>20</v>
      </c>
      <c r="C237" s="6">
        <v>2012</v>
      </c>
      <c r="D237" s="6" t="s">
        <v>92</v>
      </c>
      <c r="E237" s="6" t="s">
        <v>45</v>
      </c>
      <c r="F237" s="6">
        <v>10.8</v>
      </c>
      <c r="G237" s="6">
        <v>14</v>
      </c>
      <c r="H237" s="6" t="s">
        <v>494</v>
      </c>
      <c r="I237" s="8"/>
    </row>
    <row r="238" spans="1:9" ht="45" customHeight="1">
      <c r="A238" s="6" t="s">
        <v>274</v>
      </c>
      <c r="B238" s="6" t="s">
        <v>94</v>
      </c>
      <c r="C238" s="6">
        <v>2012</v>
      </c>
      <c r="D238" s="6" t="s">
        <v>92</v>
      </c>
      <c r="E238" s="6" t="s">
        <v>45</v>
      </c>
      <c r="F238" s="6">
        <v>7.7</v>
      </c>
      <c r="G238" s="6">
        <v>10.5</v>
      </c>
      <c r="H238" s="6" t="s">
        <v>467</v>
      </c>
      <c r="I238" s="8"/>
    </row>
    <row r="239" spans="1:9" ht="41.25" customHeight="1">
      <c r="A239" s="6" t="s">
        <v>275</v>
      </c>
      <c r="B239" s="6" t="s">
        <v>93</v>
      </c>
      <c r="C239" s="6">
        <v>2012</v>
      </c>
      <c r="D239" s="6" t="s">
        <v>92</v>
      </c>
      <c r="E239" s="6" t="s">
        <v>45</v>
      </c>
      <c r="F239" s="6">
        <v>176.8</v>
      </c>
      <c r="G239" s="6">
        <v>197.2</v>
      </c>
      <c r="H239" s="6" t="s">
        <v>495</v>
      </c>
      <c r="I239" s="8"/>
    </row>
    <row r="240" spans="1:9" ht="54" customHeight="1">
      <c r="A240" s="6" t="s">
        <v>276</v>
      </c>
      <c r="B240" s="6" t="s">
        <v>95</v>
      </c>
      <c r="C240" s="6">
        <v>2012</v>
      </c>
      <c r="D240" s="6" t="s">
        <v>92</v>
      </c>
      <c r="E240" s="6" t="s">
        <v>45</v>
      </c>
      <c r="F240" s="6">
        <v>14.08</v>
      </c>
      <c r="G240" s="6">
        <v>15.6</v>
      </c>
      <c r="H240" s="6" t="s">
        <v>496</v>
      </c>
      <c r="I240" s="8"/>
    </row>
    <row r="241" spans="1:9" ht="59.25" customHeight="1">
      <c r="A241" s="6" t="s">
        <v>277</v>
      </c>
      <c r="B241" s="6" t="s">
        <v>96</v>
      </c>
      <c r="C241" s="6">
        <v>2012</v>
      </c>
      <c r="D241" s="6" t="s">
        <v>92</v>
      </c>
      <c r="E241" s="6" t="s">
        <v>45</v>
      </c>
      <c r="F241" s="6">
        <v>175.9</v>
      </c>
      <c r="G241" s="6">
        <v>399.3</v>
      </c>
      <c r="H241" s="6" t="s">
        <v>497</v>
      </c>
      <c r="I241" s="8"/>
    </row>
    <row r="242" spans="1:9" ht="33.75" customHeight="1">
      <c r="A242" s="6" t="s">
        <v>278</v>
      </c>
      <c r="B242" s="6" t="s">
        <v>97</v>
      </c>
      <c r="C242" s="6">
        <v>2012</v>
      </c>
      <c r="D242" s="6" t="s">
        <v>92</v>
      </c>
      <c r="E242" s="6" t="s">
        <v>45</v>
      </c>
      <c r="F242" s="6">
        <v>4.05</v>
      </c>
      <c r="G242" s="6">
        <v>12</v>
      </c>
      <c r="H242" s="6" t="s">
        <v>498</v>
      </c>
      <c r="I242" s="8"/>
    </row>
    <row r="243" spans="1:9" ht="57" customHeight="1">
      <c r="A243" s="6" t="s">
        <v>279</v>
      </c>
      <c r="B243" s="6" t="s">
        <v>98</v>
      </c>
      <c r="C243" s="6">
        <v>2012</v>
      </c>
      <c r="D243" s="6" t="s">
        <v>92</v>
      </c>
      <c r="E243" s="6" t="s">
        <v>45</v>
      </c>
      <c r="F243" s="6">
        <v>9.6</v>
      </c>
      <c r="G243" s="6">
        <v>4.8</v>
      </c>
      <c r="H243" s="6" t="s">
        <v>9</v>
      </c>
      <c r="I243" s="8"/>
    </row>
    <row r="244" spans="1:9" ht="67.5" customHeight="1">
      <c r="A244" s="6" t="s">
        <v>280</v>
      </c>
      <c r="B244" s="6" t="s">
        <v>21</v>
      </c>
      <c r="C244" s="6">
        <v>2012</v>
      </c>
      <c r="D244" s="6" t="s">
        <v>92</v>
      </c>
      <c r="E244" s="6" t="s">
        <v>45</v>
      </c>
      <c r="F244" s="6">
        <v>6.16</v>
      </c>
      <c r="G244" s="153">
        <v>5.1</v>
      </c>
      <c r="H244" s="153" t="s">
        <v>499</v>
      </c>
      <c r="I244" s="8"/>
    </row>
    <row r="245" spans="1:8" ht="36.75" customHeight="1">
      <c r="A245" s="6" t="s">
        <v>281</v>
      </c>
      <c r="B245" s="14" t="s">
        <v>99</v>
      </c>
      <c r="C245" s="6"/>
      <c r="D245" s="6" t="s">
        <v>92</v>
      </c>
      <c r="E245" s="6"/>
      <c r="F245" s="6"/>
      <c r="G245" s="6">
        <v>119.6</v>
      </c>
      <c r="H245" s="6" t="s">
        <v>500</v>
      </c>
    </row>
    <row r="246" spans="1:8" ht="33.75" customHeight="1">
      <c r="A246" s="6" t="s">
        <v>282</v>
      </c>
      <c r="B246" s="14" t="s">
        <v>139</v>
      </c>
      <c r="C246" s="6">
        <v>2012</v>
      </c>
      <c r="D246" s="6" t="s">
        <v>92</v>
      </c>
      <c r="E246" s="6"/>
      <c r="F246" s="6"/>
      <c r="G246" s="6"/>
      <c r="H246" s="14" t="s">
        <v>468</v>
      </c>
    </row>
    <row r="247" spans="1:8" ht="36" customHeight="1">
      <c r="A247" s="6" t="s">
        <v>283</v>
      </c>
      <c r="B247" s="14" t="s">
        <v>100</v>
      </c>
      <c r="C247" s="6">
        <v>2012</v>
      </c>
      <c r="D247" s="6" t="s">
        <v>92</v>
      </c>
      <c r="E247" s="6" t="s">
        <v>45</v>
      </c>
      <c r="F247" s="6">
        <v>0</v>
      </c>
      <c r="G247" s="6"/>
      <c r="H247" s="14"/>
    </row>
    <row r="248" spans="1:8" ht="41.25" customHeight="1">
      <c r="A248" s="6" t="s">
        <v>284</v>
      </c>
      <c r="B248" s="14" t="s">
        <v>140</v>
      </c>
      <c r="C248" s="6">
        <v>2012</v>
      </c>
      <c r="D248" s="6" t="s">
        <v>92</v>
      </c>
      <c r="E248" s="6" t="s">
        <v>45</v>
      </c>
      <c r="F248" s="6">
        <v>873.2</v>
      </c>
      <c r="G248" s="6">
        <v>917.4</v>
      </c>
      <c r="H248" s="14" t="s">
        <v>503</v>
      </c>
    </row>
    <row r="249" spans="1:8" ht="45.75" customHeight="1">
      <c r="A249" s="6" t="s">
        <v>285</v>
      </c>
      <c r="B249" s="14" t="s">
        <v>101</v>
      </c>
      <c r="C249" s="6">
        <v>2012</v>
      </c>
      <c r="D249" s="6" t="s">
        <v>92</v>
      </c>
      <c r="E249" s="6" t="s">
        <v>45</v>
      </c>
      <c r="F249" s="6">
        <v>31.7</v>
      </c>
      <c r="G249" s="6">
        <v>28.1</v>
      </c>
      <c r="H249" s="14" t="s">
        <v>502</v>
      </c>
    </row>
    <row r="250" spans="1:8" ht="45.75" customHeight="1">
      <c r="A250" s="6" t="s">
        <v>286</v>
      </c>
      <c r="B250" s="14" t="s">
        <v>265</v>
      </c>
      <c r="C250" s="6">
        <v>2012</v>
      </c>
      <c r="D250" s="6" t="s">
        <v>92</v>
      </c>
      <c r="E250" s="6" t="s">
        <v>45</v>
      </c>
      <c r="F250" s="6">
        <v>0</v>
      </c>
      <c r="G250" s="6"/>
      <c r="H250" s="14" t="s">
        <v>501</v>
      </c>
    </row>
    <row r="251" spans="1:8" ht="60.75" customHeight="1">
      <c r="A251" s="6" t="s">
        <v>287</v>
      </c>
      <c r="B251" s="14" t="s">
        <v>22</v>
      </c>
      <c r="C251" s="6">
        <v>2012</v>
      </c>
      <c r="D251" s="6" t="s">
        <v>92</v>
      </c>
      <c r="E251" s="6" t="s">
        <v>45</v>
      </c>
      <c r="F251" s="6">
        <v>182.6</v>
      </c>
      <c r="G251" s="6">
        <v>164.8</v>
      </c>
      <c r="H251" s="14"/>
    </row>
    <row r="252" spans="1:8" ht="15.75">
      <c r="A252" s="6" t="s">
        <v>288</v>
      </c>
      <c r="B252" s="7" t="s">
        <v>133</v>
      </c>
      <c r="C252" s="6"/>
      <c r="D252" s="6"/>
      <c r="E252" s="6"/>
      <c r="F252" s="15">
        <f>SUM(F237:F251)</f>
        <v>1492.5900000000001</v>
      </c>
      <c r="G252" s="15">
        <f>SUM(G237:G251)</f>
        <v>1888.3999999999999</v>
      </c>
      <c r="H252" s="14"/>
    </row>
    <row r="253" spans="1:8" ht="14.25" customHeight="1">
      <c r="A253" s="6" t="s">
        <v>289</v>
      </c>
      <c r="B253" s="14" t="s">
        <v>42</v>
      </c>
      <c r="C253" s="6"/>
      <c r="D253" s="6"/>
      <c r="E253" s="6"/>
      <c r="F253" s="6"/>
      <c r="G253" s="6"/>
      <c r="H253" s="14">
        <f>SUM(F253:G253)</f>
        <v>0</v>
      </c>
    </row>
    <row r="254" spans="1:8" ht="17.25" customHeight="1">
      <c r="A254" s="6" t="s">
        <v>290</v>
      </c>
      <c r="B254" s="14" t="s">
        <v>106</v>
      </c>
      <c r="C254" s="6"/>
      <c r="D254" s="6"/>
      <c r="E254" s="6"/>
      <c r="F254" s="6">
        <f>SUM(F252)</f>
        <v>1492.5900000000001</v>
      </c>
      <c r="G254" s="6">
        <f>SUM(G252)</f>
        <v>1888.3999999999999</v>
      </c>
      <c r="H254" s="14"/>
    </row>
    <row r="255" spans="1:8" ht="14.25" customHeight="1">
      <c r="A255" s="6" t="s">
        <v>291</v>
      </c>
      <c r="B255" s="14" t="s">
        <v>55</v>
      </c>
      <c r="C255" s="6"/>
      <c r="D255" s="6"/>
      <c r="E255" s="6"/>
      <c r="F255" s="6"/>
      <c r="G255" s="6"/>
      <c r="H255" s="14"/>
    </row>
    <row r="256" spans="1:8" ht="17.25" customHeight="1">
      <c r="A256" s="6" t="s">
        <v>292</v>
      </c>
      <c r="B256" s="14" t="s">
        <v>43</v>
      </c>
      <c r="C256" s="6"/>
      <c r="D256" s="6"/>
      <c r="E256" s="6"/>
      <c r="F256" s="6"/>
      <c r="G256" s="6"/>
      <c r="H256" s="14"/>
    </row>
    <row r="257" spans="1:9" s="35" customFormat="1" ht="18" customHeight="1">
      <c r="A257" s="221" t="s">
        <v>135</v>
      </c>
      <c r="B257" s="222"/>
      <c r="C257" s="222"/>
      <c r="D257" s="222"/>
      <c r="E257" s="222"/>
      <c r="F257" s="222"/>
      <c r="G257" s="222"/>
      <c r="H257" s="222"/>
      <c r="I257" s="34"/>
    </row>
    <row r="258" spans="1:8" ht="38.25" customHeight="1">
      <c r="A258" s="6" t="s">
        <v>298</v>
      </c>
      <c r="B258" s="14" t="s">
        <v>293</v>
      </c>
      <c r="C258" s="6">
        <v>2012</v>
      </c>
      <c r="D258" s="6" t="s">
        <v>294</v>
      </c>
      <c r="E258" s="6" t="s">
        <v>44</v>
      </c>
      <c r="F258" s="6">
        <v>703700</v>
      </c>
      <c r="G258" s="6">
        <v>653559</v>
      </c>
      <c r="H258" s="27" t="s">
        <v>2</v>
      </c>
    </row>
    <row r="259" spans="1:8" ht="38.25" customHeight="1">
      <c r="A259" s="6" t="s">
        <v>299</v>
      </c>
      <c r="B259" s="14" t="s">
        <v>295</v>
      </c>
      <c r="C259" s="6">
        <v>2012</v>
      </c>
      <c r="D259" s="6" t="s">
        <v>296</v>
      </c>
      <c r="E259" s="6" t="s">
        <v>44</v>
      </c>
      <c r="F259" s="6">
        <v>31300</v>
      </c>
      <c r="G259" s="6">
        <v>37907</v>
      </c>
      <c r="H259" s="27" t="s">
        <v>554</v>
      </c>
    </row>
    <row r="260" spans="1:8" ht="38.25" customHeight="1">
      <c r="A260" s="6" t="s">
        <v>300</v>
      </c>
      <c r="B260" s="14" t="s">
        <v>23</v>
      </c>
      <c r="C260" s="6">
        <v>2012</v>
      </c>
      <c r="D260" s="6" t="s">
        <v>297</v>
      </c>
      <c r="E260" s="6" t="s">
        <v>44</v>
      </c>
      <c r="F260" s="6">
        <v>30450</v>
      </c>
      <c r="G260" s="6">
        <v>3000</v>
      </c>
      <c r="H260" s="27"/>
    </row>
    <row r="261" spans="1:8" ht="39.75" customHeight="1">
      <c r="A261" s="6" t="s">
        <v>301</v>
      </c>
      <c r="B261" s="14" t="s">
        <v>105</v>
      </c>
      <c r="C261" s="6">
        <v>2012</v>
      </c>
      <c r="D261" s="6" t="s">
        <v>352</v>
      </c>
      <c r="E261" s="6" t="s">
        <v>44</v>
      </c>
      <c r="F261" s="6">
        <v>500</v>
      </c>
      <c r="G261" s="6">
        <v>88</v>
      </c>
      <c r="H261" s="27" t="s">
        <v>462</v>
      </c>
    </row>
    <row r="262" spans="1:8" ht="15.75">
      <c r="A262" s="6" t="s">
        <v>302</v>
      </c>
      <c r="B262" s="7" t="s">
        <v>63</v>
      </c>
      <c r="C262" s="6"/>
      <c r="D262" s="14"/>
      <c r="E262" s="6"/>
      <c r="F262" s="18">
        <f>SUM(F261:F261)</f>
        <v>500</v>
      </c>
      <c r="G262" s="18">
        <f>SUM(G261:G261)</f>
        <v>88</v>
      </c>
      <c r="H262" s="27"/>
    </row>
    <row r="263" spans="1:8" ht="12.75">
      <c r="A263" s="6" t="s">
        <v>303</v>
      </c>
      <c r="B263" s="14" t="s">
        <v>42</v>
      </c>
      <c r="C263" s="6"/>
      <c r="D263" s="14"/>
      <c r="E263" s="6"/>
      <c r="F263" s="6"/>
      <c r="G263" s="6"/>
      <c r="H263" s="27"/>
    </row>
    <row r="264" spans="1:8" ht="12.75">
      <c r="A264" s="6" t="s">
        <v>304</v>
      </c>
      <c r="B264" s="32" t="s">
        <v>48</v>
      </c>
      <c r="C264" s="6"/>
      <c r="D264" s="14"/>
      <c r="E264" s="6"/>
      <c r="F264" s="6"/>
      <c r="G264" s="6"/>
      <c r="H264" s="27"/>
    </row>
    <row r="265" spans="1:8" ht="12.75">
      <c r="A265" s="6" t="s">
        <v>305</v>
      </c>
      <c r="B265" s="32" t="s">
        <v>52</v>
      </c>
      <c r="C265" s="6"/>
      <c r="D265" s="14"/>
      <c r="E265" s="6"/>
      <c r="F265" s="19"/>
      <c r="G265" s="19"/>
      <c r="H265" s="27"/>
    </row>
    <row r="266" spans="1:8" s="34" customFormat="1" ht="18.75" customHeight="1">
      <c r="A266" s="6" t="s">
        <v>306</v>
      </c>
      <c r="B266" s="32" t="s">
        <v>328</v>
      </c>
      <c r="C266" s="6"/>
      <c r="D266" s="14"/>
      <c r="E266" s="6"/>
      <c r="F266" s="19">
        <f>SUM(F262)</f>
        <v>500</v>
      </c>
      <c r="G266" s="19">
        <f>SUM(G262)</f>
        <v>88</v>
      </c>
      <c r="H266" s="27"/>
    </row>
    <row r="267" spans="1:8" s="34" customFormat="1" ht="18.75" customHeight="1">
      <c r="A267" s="228" t="s">
        <v>370</v>
      </c>
      <c r="B267" s="222"/>
      <c r="C267" s="222"/>
      <c r="D267" s="222"/>
      <c r="E267" s="222"/>
      <c r="F267" s="222"/>
      <c r="G267" s="222"/>
      <c r="H267" s="229"/>
    </row>
    <row r="268" spans="1:8" ht="42.75" customHeight="1">
      <c r="A268" s="40" t="s">
        <v>307</v>
      </c>
      <c r="B268" s="56" t="s">
        <v>411</v>
      </c>
      <c r="C268" s="33">
        <v>2012</v>
      </c>
      <c r="D268" s="29"/>
      <c r="E268" s="29" t="s">
        <v>50</v>
      </c>
      <c r="F268" s="29">
        <v>1170</v>
      </c>
      <c r="G268" s="29">
        <v>935.4</v>
      </c>
      <c r="H268" s="223" t="s">
        <v>507</v>
      </c>
    </row>
    <row r="269" spans="1:8" ht="43.5" customHeight="1">
      <c r="A269" s="130" t="s">
        <v>412</v>
      </c>
      <c r="B269" s="28" t="s">
        <v>410</v>
      </c>
      <c r="C269" s="33"/>
      <c r="D269" s="29"/>
      <c r="E269" s="6" t="s">
        <v>45</v>
      </c>
      <c r="F269" s="6">
        <v>2730</v>
      </c>
      <c r="G269" s="6">
        <v>2182.6</v>
      </c>
      <c r="H269" s="213"/>
    </row>
    <row r="270" spans="1:8" ht="45" customHeight="1">
      <c r="A270" s="38" t="s">
        <v>308</v>
      </c>
      <c r="B270" s="36" t="s">
        <v>351</v>
      </c>
      <c r="C270" s="39">
        <v>2012</v>
      </c>
      <c r="D270" s="24" t="s">
        <v>368</v>
      </c>
      <c r="E270" s="24" t="s">
        <v>44</v>
      </c>
      <c r="F270" s="6">
        <v>60000</v>
      </c>
      <c r="G270" s="6"/>
      <c r="H270" s="107" t="s">
        <v>551</v>
      </c>
    </row>
    <row r="271" spans="1:8" ht="28.5" customHeight="1">
      <c r="A271" s="24" t="s">
        <v>413</v>
      </c>
      <c r="B271" s="61"/>
      <c r="C271" s="77">
        <v>2012</v>
      </c>
      <c r="D271" s="24" t="s">
        <v>77</v>
      </c>
      <c r="E271" s="23" t="s">
        <v>50</v>
      </c>
      <c r="F271" s="6">
        <v>1684</v>
      </c>
      <c r="G271" s="41">
        <v>1684</v>
      </c>
      <c r="H271" s="223" t="s">
        <v>0</v>
      </c>
    </row>
    <row r="272" spans="1:8" ht="28.5" customHeight="1">
      <c r="A272" s="29" t="s">
        <v>414</v>
      </c>
      <c r="B272" s="58"/>
      <c r="C272" s="77">
        <v>2012</v>
      </c>
      <c r="D272" s="29"/>
      <c r="E272" s="23" t="s">
        <v>45</v>
      </c>
      <c r="F272" s="6">
        <v>14248</v>
      </c>
      <c r="G272" s="41">
        <v>14248</v>
      </c>
      <c r="H272" s="213"/>
    </row>
    <row r="273" spans="1:8" ht="33.75" customHeight="1">
      <c r="A273" s="40" t="s">
        <v>309</v>
      </c>
      <c r="B273" s="14" t="s">
        <v>374</v>
      </c>
      <c r="C273" s="6">
        <v>2012</v>
      </c>
      <c r="D273" s="29" t="s">
        <v>77</v>
      </c>
      <c r="E273" s="29" t="s">
        <v>50</v>
      </c>
      <c r="F273" s="6">
        <v>2539</v>
      </c>
      <c r="G273" s="6">
        <v>2539</v>
      </c>
      <c r="H273" s="81" t="s">
        <v>1</v>
      </c>
    </row>
    <row r="274" spans="1:8" ht="15.75">
      <c r="A274" s="108" t="s">
        <v>310</v>
      </c>
      <c r="B274" s="95" t="s">
        <v>136</v>
      </c>
      <c r="C274" s="29"/>
      <c r="D274" s="29"/>
      <c r="E274" s="29"/>
      <c r="F274" s="15">
        <f>SUM(F268:F273)</f>
        <v>82371</v>
      </c>
      <c r="G274" s="15">
        <f>SUM(G268:G273)</f>
        <v>21589</v>
      </c>
      <c r="H274" s="78"/>
    </row>
    <row r="275" spans="1:8" ht="12.75">
      <c r="A275" s="6" t="s">
        <v>311</v>
      </c>
      <c r="B275" s="14" t="s">
        <v>42</v>
      </c>
      <c r="C275" s="6"/>
      <c r="D275" s="6"/>
      <c r="E275" s="6"/>
      <c r="F275" s="6"/>
      <c r="G275" s="6"/>
      <c r="H275" s="78"/>
    </row>
    <row r="276" spans="1:8" ht="12.75">
      <c r="A276" s="6" t="s">
        <v>312</v>
      </c>
      <c r="B276" s="14" t="s">
        <v>48</v>
      </c>
      <c r="C276" s="6"/>
      <c r="D276" s="6"/>
      <c r="E276" s="6"/>
      <c r="F276" s="6">
        <f>SUM(F269,F272)</f>
        <v>16978</v>
      </c>
      <c r="G276" s="6">
        <f>SUM(G269,G272)</f>
        <v>16430.6</v>
      </c>
      <c r="H276" s="78"/>
    </row>
    <row r="277" spans="1:8" ht="12.75">
      <c r="A277" s="6" t="s">
        <v>313</v>
      </c>
      <c r="B277" s="14" t="s">
        <v>52</v>
      </c>
      <c r="C277" s="6"/>
      <c r="D277" s="6"/>
      <c r="E277" s="6"/>
      <c r="F277" s="6">
        <f>SUM(F271+F268,F273)</f>
        <v>5393</v>
      </c>
      <c r="G277" s="6">
        <f>SUM(G271+G268,G273)</f>
        <v>5158.4</v>
      </c>
      <c r="H277" s="78"/>
    </row>
    <row r="278" spans="1:8" ht="12.75">
      <c r="A278" s="6" t="s">
        <v>314</v>
      </c>
      <c r="B278" s="32" t="s">
        <v>43</v>
      </c>
      <c r="C278" s="6"/>
      <c r="D278" s="6"/>
      <c r="E278" s="6"/>
      <c r="F278" s="6">
        <f>SUM(F270)</f>
        <v>60000</v>
      </c>
      <c r="G278" s="6">
        <f>SUM(G270)</f>
        <v>0</v>
      </c>
      <c r="H278" s="78"/>
    </row>
    <row r="279" spans="1:8" ht="12.75">
      <c r="A279" s="6" t="s">
        <v>315</v>
      </c>
      <c r="B279" s="32" t="s">
        <v>53</v>
      </c>
      <c r="C279" s="6"/>
      <c r="D279" s="6"/>
      <c r="E279" s="6"/>
      <c r="F279" s="6"/>
      <c r="G279" s="6"/>
      <c r="H279" s="14"/>
    </row>
    <row r="280" spans="1:8" ht="16.5" customHeight="1">
      <c r="A280" s="179" t="s">
        <v>64</v>
      </c>
      <c r="B280" s="180"/>
      <c r="C280" s="180"/>
      <c r="D280" s="180"/>
      <c r="E280" s="175"/>
      <c r="F280" s="87">
        <f>SUM(F19+F49+F58+F77+F91+F107+F117+F140+F162+F180+F201+F215+F233+F252+F262+F274)</f>
        <v>713189.7899999999</v>
      </c>
      <c r="G280" s="87">
        <f>SUM(G19+G49+G58+G77+G91+G107+G117+G140+G162+G180+G201+G215+G233+G252+G262+G274)</f>
        <v>452798.358</v>
      </c>
      <c r="H280" s="84">
        <f>G280/F280</f>
        <v>0.6348918118976438</v>
      </c>
    </row>
    <row r="281" spans="1:8" ht="29.25" customHeight="1">
      <c r="A281" s="6" t="s">
        <v>316</v>
      </c>
      <c r="B281" s="14" t="s">
        <v>42</v>
      </c>
      <c r="C281" s="6"/>
      <c r="D281" s="6"/>
      <c r="E281" s="6"/>
      <c r="F281" s="6">
        <f>SUM(F282:F286)</f>
        <v>713189.79</v>
      </c>
      <c r="G281" s="6">
        <f>SUM(G282:G286)</f>
        <v>452798.35799999995</v>
      </c>
      <c r="H281" s="84"/>
    </row>
    <row r="282" spans="1:8" ht="12.75">
      <c r="A282" s="6" t="s">
        <v>317</v>
      </c>
      <c r="B282" s="14" t="s">
        <v>109</v>
      </c>
      <c r="C282" s="6"/>
      <c r="D282" s="6"/>
      <c r="E282" s="6"/>
      <c r="F282" s="6">
        <f>SUM(F182+F217+F206+F163+F141)</f>
        <v>17231.9</v>
      </c>
      <c r="G282" s="6">
        <f>SUM(G182+G217+G206+G163+G141)</f>
        <v>16681.8</v>
      </c>
      <c r="H282" s="84">
        <f>G282/F282</f>
        <v>0.9680766485413679</v>
      </c>
    </row>
    <row r="283" spans="1:8" ht="12.75">
      <c r="A283" s="6" t="s">
        <v>318</v>
      </c>
      <c r="B283" s="32" t="s">
        <v>48</v>
      </c>
      <c r="C283" s="6"/>
      <c r="D283" s="6"/>
      <c r="E283" s="6"/>
      <c r="F283" s="57">
        <f>SUM(F79+F109+F119+F142+F164+F183+F203+F218+F254+F276+F95+F233)</f>
        <v>305880.7900000001</v>
      </c>
      <c r="G283" s="57">
        <f>SUM(G79+G109+G119+G142+G164+G183+G203+G218+G254+G276+G95+G233)</f>
        <v>183459.42799999999</v>
      </c>
      <c r="H283" s="84">
        <f>G283/F283</f>
        <v>0.5997742715389218</v>
      </c>
    </row>
    <row r="284" spans="1:8" ht="12.75">
      <c r="A284" s="6" t="s">
        <v>319</v>
      </c>
      <c r="B284" s="32" t="s">
        <v>52</v>
      </c>
      <c r="C284" s="6"/>
      <c r="D284" s="6"/>
      <c r="E284" s="6"/>
      <c r="F284" s="85">
        <f>SUM(F51+F60+F80+F110+F120+F143+F165+F184+F204+F219+F277+F94)</f>
        <v>144614.59999999998</v>
      </c>
      <c r="G284" s="85">
        <f>SUM(G51+G60+G80+G110+G120+G143+G165+G184+G204+G219+G277+G94)</f>
        <v>131159.62999999998</v>
      </c>
      <c r="H284" s="84">
        <f>G284/F284</f>
        <v>0.9069598090372618</v>
      </c>
    </row>
    <row r="285" spans="1:8" ht="12.75">
      <c r="A285" s="6" t="s">
        <v>320</v>
      </c>
      <c r="B285" s="32" t="s">
        <v>43</v>
      </c>
      <c r="C285" s="6"/>
      <c r="D285" s="6"/>
      <c r="E285" s="6"/>
      <c r="F285" s="6">
        <f>SUM(F22+F52+F61+F111+F121,F145+F205+F266+F93+F166+F278)</f>
        <v>205438</v>
      </c>
      <c r="G285" s="6">
        <f>SUM(G22+G52+G61+G111+G121,G145+G205+G266+G93+G166+G278)</f>
        <v>90788</v>
      </c>
      <c r="H285" s="84">
        <f>G285/F285</f>
        <v>0.4419240841519096</v>
      </c>
    </row>
    <row r="286" spans="1:8" ht="12.75">
      <c r="A286" s="6" t="s">
        <v>321</v>
      </c>
      <c r="B286" s="32" t="s">
        <v>53</v>
      </c>
      <c r="C286" s="6"/>
      <c r="D286" s="6"/>
      <c r="E286" s="6"/>
      <c r="F286" s="6">
        <f>SUM(F53,F186,F96,F144,F220)</f>
        <v>40024.5</v>
      </c>
      <c r="G286" s="6">
        <f>SUM(G53,G186,G96,G144,G220)</f>
        <v>30709.5</v>
      </c>
      <c r="H286" s="146">
        <f>G286/F286</f>
        <v>0.7672675486264663</v>
      </c>
    </row>
    <row r="287" spans="6:7" ht="12.75">
      <c r="F287" s="20"/>
      <c r="G287" s="20"/>
    </row>
  </sheetData>
  <sheetProtection/>
  <mergeCells count="82">
    <mergeCell ref="A123:D123"/>
    <mergeCell ref="A131:D131"/>
    <mergeCell ref="H271:H272"/>
    <mergeCell ref="A221:H221"/>
    <mergeCell ref="A207:H207"/>
    <mergeCell ref="A208:A210"/>
    <mergeCell ref="C208:C210"/>
    <mergeCell ref="B209:B210"/>
    <mergeCell ref="A267:H267"/>
    <mergeCell ref="B224:B225"/>
    <mergeCell ref="A280:E280"/>
    <mergeCell ref="A222:A223"/>
    <mergeCell ref="B222:B223"/>
    <mergeCell ref="H224:H225"/>
    <mergeCell ref="A236:H236"/>
    <mergeCell ref="H222:H223"/>
    <mergeCell ref="C222:C223"/>
    <mergeCell ref="E222:E223"/>
    <mergeCell ref="A257:H257"/>
    <mergeCell ref="H268:H269"/>
    <mergeCell ref="A122:H122"/>
    <mergeCell ref="A82:H82"/>
    <mergeCell ref="B55:B56"/>
    <mergeCell ref="H88:H89"/>
    <mergeCell ref="A97:H97"/>
    <mergeCell ref="A62:H62"/>
    <mergeCell ref="C55:C56"/>
    <mergeCell ref="A2:H2"/>
    <mergeCell ref="A11:H11"/>
    <mergeCell ref="A12:A14"/>
    <mergeCell ref="B12:B14"/>
    <mergeCell ref="E12:E14"/>
    <mergeCell ref="A3:A6"/>
    <mergeCell ref="B3:B6"/>
    <mergeCell ref="D3:D6"/>
    <mergeCell ref="C3:C6"/>
    <mergeCell ref="H3:H6"/>
    <mergeCell ref="F3:G3"/>
    <mergeCell ref="A23:H23"/>
    <mergeCell ref="A20:A21"/>
    <mergeCell ref="B20:B21"/>
    <mergeCell ref="C20:C21"/>
    <mergeCell ref="D20:D21"/>
    <mergeCell ref="E3:E6"/>
    <mergeCell ref="A15:H15"/>
    <mergeCell ref="B8:H8"/>
    <mergeCell ref="A9:H9"/>
    <mergeCell ref="A224:A225"/>
    <mergeCell ref="D55:D56"/>
    <mergeCell ref="E55:E56"/>
    <mergeCell ref="D132:D133"/>
    <mergeCell ref="D125:D126"/>
    <mergeCell ref="A167:H167"/>
    <mergeCell ref="C168:C170"/>
    <mergeCell ref="A168:A170"/>
    <mergeCell ref="B169:B170"/>
    <mergeCell ref="E224:E225"/>
    <mergeCell ref="D224:D225"/>
    <mergeCell ref="H39:H40"/>
    <mergeCell ref="H41:H42"/>
    <mergeCell ref="H43:H44"/>
    <mergeCell ref="H134:H135"/>
    <mergeCell ref="H137:H138"/>
    <mergeCell ref="H132:H133"/>
    <mergeCell ref="H196:H198"/>
    <mergeCell ref="A54:H54"/>
    <mergeCell ref="H168:H170"/>
    <mergeCell ref="E20:E21"/>
    <mergeCell ref="H20:H21"/>
    <mergeCell ref="H12:H14"/>
    <mergeCell ref="C12:C14"/>
    <mergeCell ref="D12:D14"/>
    <mergeCell ref="A1:H1"/>
    <mergeCell ref="A187:H187"/>
    <mergeCell ref="H24:H27"/>
    <mergeCell ref="H28:H31"/>
    <mergeCell ref="H37:H38"/>
    <mergeCell ref="H105:H106"/>
    <mergeCell ref="H160:H161"/>
    <mergeCell ref="A146:H146"/>
    <mergeCell ref="A112:H112"/>
    <mergeCell ref="H55:H56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Дума</cp:lastModifiedBy>
  <cp:lastPrinted>2013-02-28T05:50:32Z</cp:lastPrinted>
  <dcterms:created xsi:type="dcterms:W3CDTF">2005-11-01T08:09:47Z</dcterms:created>
  <dcterms:modified xsi:type="dcterms:W3CDTF">2013-02-28T05:51:14Z</dcterms:modified>
  <cp:category/>
  <cp:version/>
  <cp:contentType/>
  <cp:contentStatus/>
</cp:coreProperties>
</file>