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сентяб" sheetId="1" r:id="rId1"/>
  </sheets>
  <definedNames/>
  <calcPr fullCalcOnLoad="1"/>
</workbook>
</file>

<file path=xl/sharedStrings.xml><?xml version="1.0" encoding="utf-8"?>
<sst xmlns="http://schemas.openxmlformats.org/spreadsheetml/2006/main" count="398" uniqueCount="335">
  <si>
    <t>№</t>
  </si>
  <si>
    <t>Код</t>
  </si>
  <si>
    <t xml:space="preserve">Наименование группы, подгруппы, статьи, подстатьи </t>
  </si>
  <si>
    <t xml:space="preserve">план на </t>
  </si>
  <si>
    <t>или элемента доходов</t>
  </si>
  <si>
    <t>год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</si>
  <si>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</si>
  <si>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</si>
  <si>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</si>
  <si>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</si>
  <si>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</si>
  <si>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</si>
  <si>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</si>
  <si>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</si>
  <si>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</si>
  <si>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</si>
  <si>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</si>
  <si>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в соответствии со ст.227,227.1 и 228 НКРФ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</si>
  <si>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</si>
  <si>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</si>
  <si>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</si>
  <si>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</si>
  <si>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</si>
  <si>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</si>
  <si>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</si>
  <si>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</si>
  <si>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</si>
  <si>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</si>
  <si>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</si>
  <si>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</si>
  <si>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</si>
  <si>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</si>
  <si>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</si>
  <si>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</si>
  <si>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</si>
  <si>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</si>
  <si>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>100 1 03 00000 00 0000 000</t>
  </si>
  <si>
    <t xml:space="preserve">НАЛОГИ НА ТОВАРЫ (РАБОТЫ, УСЛУГИ), </t>
  </si>
  <si>
    <t>РЕАЛИЗУЕМЫЕ  НА  ТЕРРИТОРИИ  РФ</t>
  </si>
  <si>
    <t>100 1 03 02230 01 0000 110</t>
  </si>
  <si>
    <t>Доходы от уплаты акцизов на дизельное топливо,</t>
  </si>
  <si>
    <t>подлежащие распределению между бюджетами</t>
  </si>
  <si>
    <t xml:space="preserve">субъектов Российской Федерации и местными </t>
  </si>
  <si>
    <t>бюджетами с учетом установленных дифференцированных</t>
  </si>
  <si>
    <t>нормативов отчислений в местные бюджеты</t>
  </si>
  <si>
    <t>100 1 03 02240 01 0000 110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</si>
  <si>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</si>
  <si>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</si>
  <si>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</si>
  <si>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бюджетами субъектов РФ и местными бюджетами</t>
  </si>
  <si>
    <t>с учетом установленных дифференцированных</t>
  </si>
  <si>
    <t>100 1 03 02250 01 0000 110</t>
  </si>
  <si>
    <t>Доходы от уплаты акцизов на автомобильный бензин,</t>
  </si>
  <si>
    <t>производимый на территории РФ, подлежащие распре-</t>
  </si>
  <si>
    <t>делению между бюджетами субъектов РФ и</t>
  </si>
  <si>
    <t>местными бюджетами с учетом установленных</t>
  </si>
  <si>
    <t>дифференцированных нормативов отчислений</t>
  </si>
  <si>
    <t>в местные бюджеты</t>
  </si>
  <si>
    <t>100 1 03 02260 01 0000 110</t>
  </si>
  <si>
    <t>Доходы от уплаты акцизов на прямогонный бензин,</t>
  </si>
  <si>
    <t>182 1 05 00000 00 0000 000</t>
  </si>
  <si>
    <t>НАЛОГИ НА СОВОКУПНЫЙ ДОХОД</t>
  </si>
  <si>
    <t>182 1 05 02010 02 0000 110</t>
  </si>
  <si>
    <t>Единый налог на вмененный доход для отдельных</t>
  </si>
  <si>
    <t>видов деятельности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</si>
  <si>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</si>
  <si>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</si>
  <si>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</si>
  <si>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</si>
  <si>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</si>
  <si>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</si>
  <si>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</si>
  <si>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</si>
  <si>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</si>
  <si>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</si>
  <si>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</si>
  <si>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</si>
  <si>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</si>
  <si>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</si>
  <si>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182 1 06 06012 04 0000 110</t>
  </si>
  <si>
    <t>Земельный налог, взимаемый по ставкам,</t>
  </si>
  <si>
    <t>установленным в соответствии с пп1 п1 ст 394 НК РФ</t>
  </si>
  <si>
    <t xml:space="preserve">и применяемым к объектам налогообложения, </t>
  </si>
  <si>
    <t>182 1 06 06022 04 0000 110</t>
  </si>
  <si>
    <t>установленным в соответствии с пп2 п1 ст 394 НК РФ</t>
  </si>
  <si>
    <t>и применяемым к объектам налогообложения,</t>
  </si>
  <si>
    <t>000 1 08 00000 00 0000 000</t>
  </si>
  <si>
    <t>ГОСУДАРСТВЕННАЯ  ПОШЛИНА</t>
  </si>
  <si>
    <t>182 1 08 03010 01 1000 110</t>
  </si>
  <si>
    <t xml:space="preserve">Государственная пошлина по делам, </t>
  </si>
  <si>
    <t>рассматриваемым в судах общей юрисдикции,</t>
  </si>
  <si>
    <t>мировыми судьями(за исключением</t>
  </si>
  <si>
    <t>Верховного суда Российской Федерации</t>
  </si>
  <si>
    <t>901 1 08 07150 01 1000 110</t>
  </si>
  <si>
    <t xml:space="preserve">Государственная пошлина за выдачу разрешения </t>
  </si>
  <si>
    <t>на установку рекламной конструкции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</si>
  <si>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</si>
  <si>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</si>
  <si>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</si>
  <si>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</si>
  <si>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919 1 11 03040 04 0000 120</t>
  </si>
  <si>
    <t xml:space="preserve">Проценты, полученные от предоставления </t>
  </si>
  <si>
    <t>бюджетных кредитов внутри страны за счет</t>
  </si>
  <si>
    <t>средств бюджетов городских округов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</si>
  <si>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</si>
  <si>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</si>
  <si>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</si>
  <si>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</si>
  <si>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</si>
  <si>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</si>
  <si>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</si>
  <si>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901 1 11 07014 04 0000 120</t>
  </si>
  <si>
    <t>Доходы от перечисления части прибыли,</t>
  </si>
  <si>
    <t xml:space="preserve">остающейся после уплаты налогов и иных </t>
  </si>
  <si>
    <t xml:space="preserve">обязательных платежей муниципальных </t>
  </si>
  <si>
    <t>унитарных предприятий, созданных городскими</t>
  </si>
  <si>
    <t>округами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</si>
  <si>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</si>
  <si>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</si>
  <si>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</si>
  <si>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</si>
  <si>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901 1 11 05074 04 0004 120</t>
  </si>
  <si>
    <t xml:space="preserve">Плата за пользование жилыми помещениями (плата </t>
  </si>
  <si>
    <t xml:space="preserve">за наем) муниципального жилищного фонда городских </t>
  </si>
  <si>
    <t>округов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</si>
  <si>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</si>
  <si>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</si>
  <si>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</si>
  <si>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</si>
  <si>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</si>
  <si>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</si>
  <si>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</si>
  <si>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</si>
  <si>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</si>
  <si>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</si>
  <si>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</si>
  <si>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</si>
  <si>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048 1 12 01020 01 6000 120</t>
  </si>
  <si>
    <t>в атмосферный воздух передвижными объектами</t>
  </si>
  <si>
    <t>048 1 12 01030 01 6000 120</t>
  </si>
  <si>
    <t>Плата за сбросы загрязняющих веществ</t>
  </si>
  <si>
    <t>в водные объекты</t>
  </si>
  <si>
    <t>048 1 12 01040 01 6000 120</t>
  </si>
  <si>
    <t>Плата за размещение отходов производства</t>
  </si>
  <si>
    <t>и потребления</t>
  </si>
  <si>
    <t>000 1 13 00000 00 0000 000</t>
  </si>
  <si>
    <t>ДОХОДЫ ОТ ОКАЗАНИЯ ПЛАТНЫХ УСЛУГ И</t>
  </si>
  <si>
    <t>КОМПЕНСАЦИИ ЗАТРАТ ГОСУДАРСТВА</t>
  </si>
  <si>
    <t>906 1 13 01994 04 0001 130</t>
  </si>
  <si>
    <t>Прочие доходы от оказания платных услуг (работ)</t>
  </si>
  <si>
    <t>получателями средств бюджетов городских округов</t>
  </si>
  <si>
    <t>(в части родительской платы за содержание детей</t>
  </si>
  <si>
    <t>в муниципальных детских дошкольных учреждениях)</t>
  </si>
  <si>
    <t>906 1 13 01994 04 0003 130</t>
  </si>
  <si>
    <t>(в части платы за питание учащихся в казенных</t>
  </si>
  <si>
    <t>общеобразовательных школах)</t>
  </si>
  <si>
    <t>906 1 13 01994 04 0004 130</t>
  </si>
  <si>
    <t>906 1 13 02994 04 0003 130</t>
  </si>
  <si>
    <t>Прочие доходы от компенсации затрат бюджетов</t>
  </si>
  <si>
    <t xml:space="preserve">городских округов 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</si>
  <si>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</si>
  <si>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</si>
  <si>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</si>
  <si>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</si>
  <si>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Доходы от реализации иного имущества,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</si>
  <si>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</si>
  <si>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</si>
  <si>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</si>
  <si>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</si>
  <si>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</si>
  <si>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</si>
  <si>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</si>
  <si>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</si>
  <si>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</si>
  <si>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земельных участков муниципальных  бюджетных и</t>
  </si>
  <si>
    <t>автономных учреждений)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</si>
  <si>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</si>
  <si>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</si>
  <si>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</si>
  <si>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</si>
  <si>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</si>
  <si>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</si>
  <si>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</si>
  <si>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141 1 16 28000 01 6000 140</t>
  </si>
  <si>
    <t>Денежные взыскания (штрафы) за нарушение</t>
  </si>
  <si>
    <t>законодательства в области обеспечения</t>
  </si>
  <si>
    <t xml:space="preserve">санитарно-эпидемиологического благополучия </t>
  </si>
  <si>
    <t>человека и законодательства в сфере защиты</t>
  </si>
  <si>
    <t>прав потребителей</t>
  </si>
  <si>
    <t>141 1 16 90040 04 6000 140</t>
  </si>
  <si>
    <t>Прочие поступления от денежных взысканий (штрафов)</t>
  </si>
  <si>
    <t xml:space="preserve"> и иных сумм в возмещение ущерба, зачисляемые в</t>
  </si>
  <si>
    <t>321 1 16 25060 01 6000 140</t>
  </si>
  <si>
    <t xml:space="preserve">земельного законодательства </t>
  </si>
  <si>
    <t>901 1 16 90040 04 0000 140</t>
  </si>
  <si>
    <t>035 1 16 90040 04 0000 140</t>
  </si>
  <si>
    <t>бюджеты городских округов (несовер)</t>
  </si>
  <si>
    <t>045 1 16 90040 04 6000 140</t>
  </si>
  <si>
    <t>188 1 16 90040 04 6000 140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</si>
  <si>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</si>
  <si>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</si>
  <si>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</si>
  <si>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</si>
  <si>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</si>
  <si>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919 2 02 01001 04 0000 151</t>
  </si>
  <si>
    <t>Дотации бюджетам городских округов</t>
  </si>
  <si>
    <t>на выравнивание бюджетной обеспеченности</t>
  </si>
  <si>
    <t xml:space="preserve">906 2 02 03999 04 0000 151 </t>
  </si>
  <si>
    <t>Прочие субвенции бюджетам городских округов</t>
  </si>
  <si>
    <t>901 2 02 03022 04 0000 151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</si>
  <si>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</si>
  <si>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</si>
  <si>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</si>
  <si>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901 2 02 03024 04 0000 151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</si>
  <si>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</si>
  <si>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</si>
  <si>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</si>
  <si>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901 2 02 03015 04 0000 151</t>
  </si>
  <si>
    <t>на осуществление первичного воинского учета</t>
  </si>
  <si>
    <t>на территориях, где отсутствуют военные комиссариаты</t>
  </si>
  <si>
    <t xml:space="preserve">901 2 02 03001 04 0000 151 </t>
  </si>
  <si>
    <t>Субвенции бюджетам городских округов на оплату</t>
  </si>
  <si>
    <t>жилищно-коммунальных услуг отдельным категориям граждан</t>
  </si>
  <si>
    <t>906 0 02 02999 04 0000 151</t>
  </si>
  <si>
    <t>Прочие субсидии бюджетам городских округов</t>
  </si>
  <si>
    <t>919 2 02 02999 04 0000 151</t>
  </si>
  <si>
    <t>ИТОГО  ДОХОДОВ</t>
  </si>
  <si>
    <t>исполнено</t>
  </si>
  <si>
    <t xml:space="preserve">процент </t>
  </si>
  <si>
    <t>исполнения</t>
  </si>
  <si>
    <t>видов деятельности (за налоговые периоды,</t>
  </si>
  <si>
    <t>истекшие до 01.01.2011 года)</t>
  </si>
  <si>
    <t>192 1 16 90040 04 6000 140</t>
  </si>
  <si>
    <t>182 1 16 03030 01 6000 140</t>
  </si>
  <si>
    <t xml:space="preserve">Денежные взыскания (штрафы) за административные </t>
  </si>
  <si>
    <t>правонарушения в области налогов и сборов,</t>
  </si>
  <si>
    <t>предусмотренные Кодексом Российской Федерации об</t>
  </si>
  <si>
    <t>административных правонарушениях</t>
  </si>
  <si>
    <t>188 1 16 21040 04 6000 140</t>
  </si>
  <si>
    <t>Денежные взыскания (штрафы) и иные суммы,</t>
  </si>
  <si>
    <t>взыскиваемые с лиц, виновных в совершении преступлений,</t>
  </si>
  <si>
    <t>и в возмещение ущербу имуществу, зачисляемые</t>
  </si>
  <si>
    <t>в бюджеты городских округов</t>
  </si>
  <si>
    <t>182 1 05 03020 01 0000 110</t>
  </si>
  <si>
    <t>(за налоговые периоды, истекшие до 01.01.2011 года)</t>
  </si>
  <si>
    <t>000 219 0000 00 0000 000</t>
  </si>
  <si>
    <t>ВОЗВРАТ ОСТАТКОВ СУБСИДИЙ И СУБВЕНЦИЙ</t>
  </si>
  <si>
    <t>ПРОШЛЫХ ЛЕТ ИЗ БЮДЖЕТОВ ГОРОДСКИХ ОКРУГОВ</t>
  </si>
  <si>
    <t>901 219 04000 04 0000 151</t>
  </si>
  <si>
    <t>906 219 04000 04 0000 151</t>
  </si>
  <si>
    <t>Возврат остатков субсидий, субвенций и иных</t>
  </si>
  <si>
    <t>межбюджетных трансфертов, имеющих целевое</t>
  </si>
  <si>
    <t>908 219 04000 04 0000 151</t>
  </si>
  <si>
    <t>назначение, прошлых лет из бюджетов городских округов</t>
  </si>
  <si>
    <t>901 1 13 02994 04 0001 130</t>
  </si>
  <si>
    <t>городских округов (в части возврата дебиторской</t>
  </si>
  <si>
    <t>задолженности прошлых лет)</t>
  </si>
  <si>
    <t>901 2 02 02009 04 0000 151</t>
  </si>
  <si>
    <t>Субсидии бюджетам городских округов на</t>
  </si>
  <si>
    <t>государственную поддержку малого и среднего</t>
  </si>
  <si>
    <t>предпринимательства, включая крестьянские</t>
  </si>
  <si>
    <t>(фермерские) хозяйства</t>
  </si>
  <si>
    <t>004 1 16 33040 04 0000 140</t>
  </si>
  <si>
    <t xml:space="preserve">законодательства Российской Федерации о размещении </t>
  </si>
  <si>
    <t>заказов на поставки товаров, выполнение работ,</t>
  </si>
  <si>
    <t>оказание услуг для нужд городских округов</t>
  </si>
  <si>
    <t>000 117 00000 00 0000 000</t>
  </si>
  <si>
    <t>ПРОЧИЕ НЕНАЛОГОВЫЕ ДОХОДЫ</t>
  </si>
  <si>
    <t>919 117 01040 04 0000 180</t>
  </si>
  <si>
    <t>Невыясненные поступления, зачисляемые в бюджеты го</t>
  </si>
  <si>
    <t>901 1 14 02042 04 0000 440</t>
  </si>
  <si>
    <t>Доходы от реализации имущества, находящегося</t>
  </si>
  <si>
    <t>в оперативном управлении учреждений, находящихся</t>
  </si>
  <si>
    <t>в ведении органов управления городских округов</t>
  </si>
  <si>
    <t xml:space="preserve">и автономных учреждений) в части реализации </t>
  </si>
  <si>
    <t>материальных запасов по указанному имуществу</t>
  </si>
  <si>
    <t>188 1 16 30030 01 6000 140</t>
  </si>
  <si>
    <t xml:space="preserve">Прочие денежные взыскания (штрафы) за правонарушения </t>
  </si>
  <si>
    <t>в области дорожного движения</t>
  </si>
  <si>
    <t>081 1 16 90040 04 6000 140</t>
  </si>
  <si>
    <t>000 1 09 00000 00 0000 000</t>
  </si>
  <si>
    <t>ЗАДОЛЖЕННОСТЬ И ПЕРЕРАСЧЕТЫ ПО ОТМЕНЕННЫМ</t>
  </si>
  <si>
    <t xml:space="preserve">НАЛОГАМ, СБОРАМ И ИНЫМ ОБЯЗАТЕЛЬНЫМ </t>
  </si>
  <si>
    <t>ПЛАТЕЖАМ</t>
  </si>
  <si>
    <t>182 109 04052 04 0000 110</t>
  </si>
  <si>
    <t>Земельный налог (по обязательствам, возникшим</t>
  </si>
  <si>
    <t xml:space="preserve">до 1 января 2006 года), мобилизуемый на территориях </t>
  </si>
  <si>
    <t>городских округов</t>
  </si>
  <si>
    <t>182 1 05 02020 02 0000 110</t>
  </si>
  <si>
    <t>901 0 02 02999 04 0000 151</t>
  </si>
  <si>
    <t>901 2 02 02051 04 0000 151</t>
  </si>
  <si>
    <t>Субсидии бюджетам городских округов</t>
  </si>
  <si>
    <t>на реализацию федеральных целевых программ</t>
  </si>
  <si>
    <t>182 109 07032 04 0000 110</t>
  </si>
  <si>
    <t>Целевые сборы с граждан и предприятий, учреждений,</t>
  </si>
  <si>
    <t>организаций на содержание милиции, на благоустройство</t>
  </si>
  <si>
    <t>территорий, на нужды образования и другие цели</t>
  </si>
  <si>
    <t>182 109 07052 04 0000 110</t>
  </si>
  <si>
    <t xml:space="preserve">Прочие местные налоги, зачисляемые в бюджеты </t>
  </si>
  <si>
    <t>906 1 14 02042 04 0000 440</t>
  </si>
  <si>
    <t>106 1 16 90040 04 0000 140</t>
  </si>
  <si>
    <t>901 1 14 01040 04 0000 410</t>
  </si>
  <si>
    <t>Доходы от продажи квартир, находящихся в</t>
  </si>
  <si>
    <t>собственности городских округов</t>
  </si>
  <si>
    <t xml:space="preserve">                           (руб)</t>
  </si>
  <si>
    <t>901 2 02 02085 04 0000 151</t>
  </si>
  <si>
    <t xml:space="preserve">осуществление мероприятий по обеспечению жильем </t>
  </si>
  <si>
    <t>граждан Российской Федерации, проживающих</t>
  </si>
  <si>
    <t>в сельской местности</t>
  </si>
  <si>
    <t>на 1октября</t>
  </si>
  <si>
    <t>906 2 02 02215 04 0000 151</t>
  </si>
  <si>
    <t>Субсидии бюджетам городских округов на создание</t>
  </si>
  <si>
    <t>в общеобразовательных организациях, расположенных</t>
  </si>
  <si>
    <t>в сельской местности, условий для занятий</t>
  </si>
  <si>
    <t>физической культурой и спортом</t>
  </si>
  <si>
    <t>908 2 02 04052 04 0000 151</t>
  </si>
  <si>
    <t>Межбюджетные трансферты, передаваемые бюджетам</t>
  </si>
  <si>
    <t>городских округов на государственную поддержку</t>
  </si>
  <si>
    <t>муниципальных учреждений культуры, находящихся</t>
  </si>
  <si>
    <t>на территориях сельских поселений</t>
  </si>
  <si>
    <t>908 2 02 04053 04 0000 151</t>
  </si>
  <si>
    <t xml:space="preserve">лучших работников муниципальных учреждений культуры, </t>
  </si>
  <si>
    <t>находящихся на территориях сельских поселений</t>
  </si>
  <si>
    <t>901 2 02 02077 04 0000 151</t>
  </si>
  <si>
    <t xml:space="preserve">Субсидии бюджетам городских округов на </t>
  </si>
  <si>
    <t>софинансирование капитальных вложений в объекты</t>
  </si>
  <si>
    <t>муниципальной собственности</t>
  </si>
  <si>
    <t>906 2 02 02051 04 0000 151</t>
  </si>
  <si>
    <t>реализацию федеральных целевых программ</t>
  </si>
  <si>
    <t xml:space="preserve">Приложение № 1 </t>
  </si>
  <si>
    <t>к постановлению администрации</t>
  </si>
  <si>
    <t>Пышминского городского округа</t>
  </si>
  <si>
    <t>Сводные показатели</t>
  </si>
  <si>
    <t xml:space="preserve">                                                             исполнения местного бюджета по доходам за 9 месяцев 2014 года</t>
  </si>
  <si>
    <t>от  07.10.2014 № 578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</si>
</sst>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43" fontId="3" fillId="0" borderId="0" xfId="58" applyFont="1" applyAlignment="1">
      <alignment/>
    </xf>
    <xf numFmtId="43" fontId="2" fillId="0" borderId="0" xfId="58" applyFont="1" applyAlignment="1">
      <alignment/>
    </xf>
    <xf numFmtId="0" fontId="5" fillId="0" borderId="0" xfId="0" applyFont="1" applyAlignment="1">
      <alignment/>
    </xf>
    <xf numFmtId="43" fontId="2" fillId="0" borderId="0" xfId="58" applyFont="1" applyAlignment="1">
      <alignment horizontal="right"/>
    </xf>
    <xf numFmtId="43" fontId="2" fillId="0" borderId="0" xfId="58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7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5.25390625" style="1" customWidth="1"/>
    <col min="2" max="2" width="25.75390625" style="1" customWidth="1"/>
    <col min="3" max="7" width="9.125" style="1" customWidth="1"/>
    <col min="8" max="8" width="6.75390625" style="1" customWidth="1"/>
    <col min="9" max="9" width="15.875" style="1" customWidth="1"/>
    <col min="10" max="10" width="16.125" style="1" customWidth="1"/>
    <col min="11" max="11" width="11.375" style="1" customWidth="1"/>
    <col min="12" max="16384" width="9.125" style="1" customWidth="1"/>
  </cols>
  <sheetData>
    <row r="1" spans="9:11" ht="12.75">
      <c r="I1" s="17" t="s">
        <v>329</v>
      </c>
      <c r="J1" s="17"/>
      <c r="K1" s="17"/>
    </row>
    <row r="2" spans="9:11" ht="12.75">
      <c r="I2" s="17" t="s">
        <v>330</v>
      </c>
      <c r="J2" s="17"/>
      <c r="K2" s="17"/>
    </row>
    <row r="3" spans="9:11" ht="12.75">
      <c r="I3" s="17" t="s">
        <v>331</v>
      </c>
      <c r="J3" s="17"/>
      <c r="K3" s="17"/>
    </row>
    <row r="4" spans="9:11" ht="12.75">
      <c r="I4" s="17" t="s">
        <v>334</v>
      </c>
      <c r="J4" s="17"/>
      <c r="K4" s="17"/>
    </row>
    <row r="5" spans="9:11" ht="12">
      <c r="I5" s="11"/>
      <c r="J5" s="11"/>
      <c r="K5" s="11"/>
    </row>
    <row r="6" spans="2:11" ht="15.75">
      <c r="B6" s="13" t="s">
        <v>332</v>
      </c>
      <c r="C6" s="14"/>
      <c r="D6" s="14"/>
      <c r="E6" s="14"/>
      <c r="F6" s="14"/>
      <c r="G6" s="14"/>
      <c r="H6" s="14"/>
      <c r="I6" s="14"/>
      <c r="J6" s="14"/>
      <c r="K6" s="14"/>
    </row>
    <row r="7" spans="2:8" ht="12">
      <c r="B7" s="12" t="s">
        <v>333</v>
      </c>
      <c r="C7" s="12"/>
      <c r="D7" s="10"/>
      <c r="E7" s="10"/>
      <c r="F7" s="10"/>
      <c r="G7" s="10"/>
      <c r="H7" s="10"/>
    </row>
    <row r="8" ht="12">
      <c r="D8" s="2"/>
    </row>
    <row r="9" spans="2:11" ht="12.75">
      <c r="B9" s="15" t="s">
        <v>304</v>
      </c>
      <c r="C9" s="16"/>
      <c r="D9" s="16"/>
      <c r="E9" s="16"/>
      <c r="F9" s="16"/>
      <c r="G9" s="16"/>
      <c r="H9" s="16"/>
      <c r="I9" s="16"/>
      <c r="J9" s="16"/>
      <c r="K9" s="16"/>
    </row>
    <row r="10" ht="12">
      <c r="J10" s="3"/>
    </row>
    <row r="11" spans="1:11" ht="12">
      <c r="A11" s="1" t="s">
        <v>0</v>
      </c>
      <c r="B11" s="1" t="s">
        <v>1</v>
      </c>
      <c r="C11" s="1" t="s">
        <v>2</v>
      </c>
      <c r="I11" s="1" t="s">
        <v>3</v>
      </c>
      <c r="J11" s="1" t="s">
        <v>227</v>
      </c>
      <c r="K11" s="1" t="s">
        <v>228</v>
      </c>
    </row>
    <row r="12" spans="3:11" ht="12">
      <c r="C12" s="1" t="s">
        <v>4</v>
      </c>
      <c r="I12" s="1" t="s">
        <v>5</v>
      </c>
      <c r="J12" s="1" t="s">
        <v>309</v>
      </c>
      <c r="K12" s="1" t="s">
        <v>229</v>
      </c>
    </row>
    <row r="13" spans="1:11" ht="12">
      <c r="A13" s="4">
        <v>1</v>
      </c>
      <c r="B13" s="4">
        <v>2</v>
      </c>
      <c r="C13" s="4">
        <v>3</v>
      </c>
      <c r="D13" s="4"/>
      <c r="E13" s="4"/>
      <c r="F13" s="4"/>
      <c r="G13" s="4"/>
      <c r="H13" s="4"/>
      <c r="I13" s="4">
        <v>4</v>
      </c>
      <c r="J13" s="4">
        <v>5</v>
      </c>
      <c r="K13" s="4">
        <v>6</v>
      </c>
    </row>
    <row r="14" spans="1:11" ht="12">
      <c r="A14" s="1">
        <v>1</v>
      </c>
      <c r="B14" s="2" t="s">
        <v>6</v>
      </c>
      <c r="C14" s="2" t="s">
        <v>7</v>
      </c>
      <c r="D14" s="2"/>
      <c r="E14" s="2"/>
      <c r="F14" s="2"/>
      <c r="G14" s="2"/>
      <c r="H14" s="2"/>
      <c r="I14" s="5">
        <f>SUM(I18+I47+I76+I94+I112+I139+I173+I188+I211+I248)</f>
        <v>200895700</v>
      </c>
      <c r="J14" s="5">
        <f>J18+J47+J76+J94+J112+J139+J173+J188+J211+J248+J309+J124</f>
        <v>130760247.38000001</v>
      </c>
      <c r="K14" s="5">
        <f>J14/I14*100</f>
        <v>65.08862428613456</v>
      </c>
    </row>
    <row r="15" spans="9:11" ht="12">
      <c r="I15" s="5"/>
      <c r="J15" s="5"/>
      <c r="K15" s="5"/>
    </row>
    <row r="16" spans="1:11" ht="12">
      <c r="A16" s="1">
        <v>2</v>
      </c>
      <c r="B16" s="2" t="s">
        <v>8</v>
      </c>
      <c r="C16" s="2" t="s">
        <v>9</v>
      </c>
      <c r="D16" s="2"/>
      <c r="E16" s="2"/>
      <c r="F16" s="2"/>
      <c r="G16" s="2"/>
      <c r="H16" s="2"/>
      <c r="I16" s="5">
        <f>I18</f>
        <v>172325000</v>
      </c>
      <c r="J16" s="5">
        <f>J18</f>
        <v>103732123.32000001</v>
      </c>
      <c r="K16" s="5">
        <f>J16/I16*100</f>
        <v>60.195632276222256</v>
      </c>
    </row>
    <row r="17" spans="9:11" ht="12">
      <c r="I17" s="6"/>
      <c r="J17" s="6"/>
      <c r="K17" s="6"/>
    </row>
    <row r="18" spans="1:11" ht="12">
      <c r="A18" s="1">
        <v>3</v>
      </c>
      <c r="B18" s="3" t="s">
        <v>10</v>
      </c>
      <c r="C18" s="3" t="s">
        <v>11</v>
      </c>
      <c r="D18" s="3"/>
      <c r="E18" s="3"/>
      <c r="F18" s="3"/>
      <c r="G18" s="3"/>
      <c r="I18" s="5">
        <f>SUM(I24+I33+I37+I44)</f>
        <v>172325000</v>
      </c>
      <c r="J18" s="5">
        <f>SUM(J24+J33+J37+J44)</f>
        <v>103732123.32000001</v>
      </c>
      <c r="K18" s="5">
        <f>J18/I18*100</f>
        <v>60.195632276222256</v>
      </c>
    </row>
    <row r="19" spans="9:11" ht="12">
      <c r="I19" s="6"/>
      <c r="J19" s="6"/>
      <c r="K19" s="6"/>
    </row>
    <row r="20" spans="1:11" ht="12">
      <c r="A20" s="1">
        <v>4</v>
      </c>
      <c r="B20" s="1" t="s">
        <v>12</v>
      </c>
      <c r="C20" s="1" t="s">
        <v>13</v>
      </c>
      <c r="I20" s="6"/>
      <c r="J20" s="6"/>
      <c r="K20" s="6"/>
    </row>
    <row r="21" spans="3:11" ht="12">
      <c r="C21" s="1" t="s">
        <v>14</v>
      </c>
      <c r="I21" s="6"/>
      <c r="J21" s="6"/>
      <c r="K21" s="6"/>
    </row>
    <row r="22" spans="3:11" ht="12">
      <c r="C22" s="1" t="s">
        <v>15</v>
      </c>
      <c r="I22" s="6"/>
      <c r="J22" s="6"/>
      <c r="K22" s="6"/>
    </row>
    <row r="23" spans="3:11" ht="12">
      <c r="C23" s="1" t="s">
        <v>16</v>
      </c>
      <c r="I23" s="6"/>
      <c r="J23" s="6"/>
      <c r="K23" s="6"/>
    </row>
    <row r="24" spans="3:11" ht="12">
      <c r="C24" s="1" t="s">
        <v>17</v>
      </c>
      <c r="I24" s="6">
        <v>163971000</v>
      </c>
      <c r="J24" s="6">
        <v>96094069.66</v>
      </c>
      <c r="K24" s="6">
        <f>J24/I24*100</f>
        <v>58.60430787151386</v>
      </c>
    </row>
    <row r="25" spans="9:11" ht="12">
      <c r="I25" s="6"/>
      <c r="J25" s="6"/>
      <c r="K25" s="6"/>
    </row>
    <row r="26" spans="1:11" ht="12">
      <c r="A26" s="1">
        <v>5</v>
      </c>
      <c r="B26" s="1" t="s">
        <v>18</v>
      </c>
      <c r="C26" s="1" t="s">
        <v>13</v>
      </c>
      <c r="I26" s="6"/>
      <c r="J26" s="6"/>
      <c r="K26" s="6"/>
    </row>
    <row r="27" spans="3:11" ht="12">
      <c r="C27" s="1" t="s">
        <v>19</v>
      </c>
      <c r="I27" s="6"/>
      <c r="J27" s="6"/>
      <c r="K27" s="6"/>
    </row>
    <row r="28" spans="3:11" ht="12">
      <c r="C28" s="1" t="s">
        <v>20</v>
      </c>
      <c r="I28" s="6"/>
      <c r="J28" s="6"/>
      <c r="K28" s="6"/>
    </row>
    <row r="29" spans="3:11" ht="12">
      <c r="C29" s="1" t="s">
        <v>21</v>
      </c>
      <c r="I29" s="6"/>
      <c r="J29" s="6"/>
      <c r="K29" s="6"/>
    </row>
    <row r="30" spans="3:11" ht="12">
      <c r="C30" s="1" t="s">
        <v>22</v>
      </c>
      <c r="I30" s="6"/>
      <c r="J30" s="6"/>
      <c r="K30" s="6"/>
    </row>
    <row r="31" spans="3:11" ht="12">
      <c r="C31" s="1" t="s">
        <v>23</v>
      </c>
      <c r="I31" s="6"/>
      <c r="J31" s="6"/>
      <c r="K31" s="6"/>
    </row>
    <row r="32" spans="3:11" ht="12">
      <c r="C32" s="1" t="s">
        <v>24</v>
      </c>
      <c r="I32" s="6"/>
      <c r="J32" s="6"/>
      <c r="K32" s="6"/>
    </row>
    <row r="33" spans="3:11" ht="12">
      <c r="C33" s="1" t="s">
        <v>25</v>
      </c>
      <c r="I33" s="6">
        <v>7500000</v>
      </c>
      <c r="J33" s="6">
        <v>7084459.11</v>
      </c>
      <c r="K33" s="6">
        <f>J33/I33*100</f>
        <v>94.4594548</v>
      </c>
    </row>
    <row r="34" spans="9:11" ht="12">
      <c r="I34" s="6"/>
      <c r="J34" s="6"/>
      <c r="K34" s="6"/>
    </row>
    <row r="35" spans="1:11" ht="12">
      <c r="A35" s="1">
        <v>6</v>
      </c>
      <c r="B35" s="1" t="s">
        <v>26</v>
      </c>
      <c r="C35" s="1" t="s">
        <v>13</v>
      </c>
      <c r="I35" s="6"/>
      <c r="J35" s="6"/>
      <c r="K35" s="6"/>
    </row>
    <row r="36" spans="3:11" ht="12">
      <c r="C36" s="1" t="s">
        <v>27</v>
      </c>
      <c r="I36" s="6"/>
      <c r="J36" s="6"/>
      <c r="K36" s="6"/>
    </row>
    <row r="37" spans="3:11" ht="12">
      <c r="C37" s="1" t="s">
        <v>28</v>
      </c>
      <c r="I37" s="6">
        <v>750000</v>
      </c>
      <c r="J37" s="6">
        <v>479692.15</v>
      </c>
      <c r="K37" s="6">
        <f>J37/I37*100</f>
        <v>63.95895333333333</v>
      </c>
    </row>
    <row r="38" spans="9:11" ht="12">
      <c r="I38" s="6"/>
      <c r="J38" s="6"/>
      <c r="K38" s="6"/>
    </row>
    <row r="39" spans="1:11" ht="12">
      <c r="A39" s="1">
        <v>7</v>
      </c>
      <c r="B39" s="1" t="s">
        <v>29</v>
      </c>
      <c r="C39" s="1" t="s">
        <v>30</v>
      </c>
      <c r="I39" s="6"/>
      <c r="J39" s="6"/>
      <c r="K39" s="6"/>
    </row>
    <row r="40" spans="3:11" ht="12">
      <c r="C40" s="1" t="s">
        <v>31</v>
      </c>
      <c r="I40" s="6"/>
      <c r="J40" s="6"/>
      <c r="K40" s="6"/>
    </row>
    <row r="41" spans="3:11" ht="12">
      <c r="C41" s="1" t="s">
        <v>32</v>
      </c>
      <c r="I41" s="6"/>
      <c r="J41" s="6"/>
      <c r="K41" s="6"/>
    </row>
    <row r="42" spans="3:11" ht="12">
      <c r="C42" s="1" t="s">
        <v>33</v>
      </c>
      <c r="I42" s="6"/>
      <c r="J42" s="6"/>
      <c r="K42" s="6"/>
    </row>
    <row r="43" spans="3:11" ht="12">
      <c r="C43" s="1" t="s">
        <v>34</v>
      </c>
      <c r="I43" s="6"/>
      <c r="J43" s="6"/>
      <c r="K43" s="6"/>
    </row>
    <row r="44" spans="3:11" ht="12">
      <c r="C44" s="1" t="s">
        <v>35</v>
      </c>
      <c r="I44" s="6">
        <v>104000</v>
      </c>
      <c r="J44" s="6">
        <v>73902.4</v>
      </c>
      <c r="K44" s="6">
        <f>J44/I44*100</f>
        <v>71.05999999999999</v>
      </c>
    </row>
    <row r="45" spans="9:11" ht="12">
      <c r="I45" s="6"/>
      <c r="J45" s="6"/>
      <c r="K45" s="6"/>
    </row>
    <row r="46" spans="1:11" ht="12">
      <c r="A46" s="1">
        <v>8</v>
      </c>
      <c r="B46" s="3" t="s">
        <v>36</v>
      </c>
      <c r="C46" s="3" t="s">
        <v>37</v>
      </c>
      <c r="I46" s="6"/>
      <c r="J46" s="6"/>
      <c r="K46" s="6"/>
    </row>
    <row r="47" spans="3:11" ht="12">
      <c r="C47" s="3" t="s">
        <v>38</v>
      </c>
      <c r="I47" s="5">
        <f>SUM(I53+I60+I67+I74)</f>
        <v>2031000</v>
      </c>
      <c r="J47" s="5">
        <f>SUM(J53+J60+J67+J74)</f>
        <v>1222536.1500000001</v>
      </c>
      <c r="K47" s="5">
        <f>J47/I47*100</f>
        <v>60.19380354505171</v>
      </c>
    </row>
    <row r="48" spans="9:11" ht="12">
      <c r="I48" s="6"/>
      <c r="J48" s="6"/>
      <c r="K48" s="6"/>
    </row>
    <row r="49" spans="1:11" ht="12">
      <c r="A49" s="1">
        <v>9</v>
      </c>
      <c r="B49" s="1" t="s">
        <v>39</v>
      </c>
      <c r="C49" s="1" t="s">
        <v>40</v>
      </c>
      <c r="I49" s="6"/>
      <c r="J49" s="6"/>
      <c r="K49" s="6"/>
    </row>
    <row r="50" spans="3:11" ht="12">
      <c r="C50" s="1" t="s">
        <v>41</v>
      </c>
      <c r="I50" s="6"/>
      <c r="J50" s="6"/>
      <c r="K50" s="6"/>
    </row>
    <row r="51" spans="3:11" ht="12">
      <c r="C51" s="1" t="s">
        <v>42</v>
      </c>
      <c r="I51" s="6"/>
      <c r="J51" s="6"/>
      <c r="K51" s="6"/>
    </row>
    <row r="52" spans="3:11" ht="12">
      <c r="C52" s="1" t="s">
        <v>43</v>
      </c>
      <c r="I52" s="6"/>
      <c r="J52" s="6"/>
      <c r="K52" s="6"/>
    </row>
    <row r="53" spans="3:11" ht="12">
      <c r="C53" s="1" t="s">
        <v>44</v>
      </c>
      <c r="I53" s="6">
        <v>855000</v>
      </c>
      <c r="J53" s="6">
        <v>464304.45</v>
      </c>
      <c r="K53" s="6">
        <f>J53/I53*100</f>
        <v>54.30461403508772</v>
      </c>
    </row>
    <row r="54" spans="9:11" ht="12">
      <c r="I54" s="6"/>
      <c r="J54" s="6"/>
      <c r="K54" s="6"/>
    </row>
    <row r="55" spans="1:11" ht="12">
      <c r="A55" s="1">
        <v>10</v>
      </c>
      <c r="B55" s="1" t="s">
        <v>45</v>
      </c>
      <c r="C55" s="1" t="s">
        <v>46</v>
      </c>
      <c r="I55" s="6"/>
      <c r="J55" s="6"/>
      <c r="K55" s="6"/>
    </row>
    <row r="56" spans="3:11" ht="12">
      <c r="C56" s="1" t="s">
        <v>47</v>
      </c>
      <c r="I56" s="6"/>
      <c r="J56" s="6"/>
      <c r="K56" s="6"/>
    </row>
    <row r="57" spans="3:11" ht="12">
      <c r="C57" s="1" t="s">
        <v>48</v>
      </c>
      <c r="I57" s="6"/>
      <c r="J57" s="6"/>
      <c r="K57" s="6"/>
    </row>
    <row r="58" spans="3:11" ht="12">
      <c r="C58" s="1" t="s">
        <v>49</v>
      </c>
      <c r="I58" s="6"/>
      <c r="J58" s="6"/>
      <c r="K58" s="6"/>
    </row>
    <row r="59" spans="3:11" ht="12">
      <c r="C59" s="1" t="s">
        <v>50</v>
      </c>
      <c r="I59" s="6"/>
      <c r="J59" s="6"/>
      <c r="K59" s="6"/>
    </row>
    <row r="60" spans="3:11" ht="12">
      <c r="C60" s="1" t="s">
        <v>44</v>
      </c>
      <c r="I60" s="6">
        <v>15000</v>
      </c>
      <c r="J60" s="6">
        <v>9672.03</v>
      </c>
      <c r="K60" s="6">
        <f>J60/I60*100</f>
        <v>64.48020000000001</v>
      </c>
    </row>
    <row r="61" spans="9:11" ht="12">
      <c r="I61" s="6"/>
      <c r="J61" s="6"/>
      <c r="K61" s="6"/>
    </row>
    <row r="62" spans="1:11" ht="12">
      <c r="A62" s="1">
        <v>11</v>
      </c>
      <c r="B62" s="1" t="s">
        <v>51</v>
      </c>
      <c r="C62" s="1" t="s">
        <v>52</v>
      </c>
      <c r="I62" s="6"/>
      <c r="J62" s="6"/>
      <c r="K62" s="6"/>
    </row>
    <row r="63" spans="3:11" ht="12">
      <c r="C63" s="1" t="s">
        <v>53</v>
      </c>
      <c r="I63" s="6"/>
      <c r="J63" s="6"/>
      <c r="K63" s="6"/>
    </row>
    <row r="64" spans="3:11" ht="12">
      <c r="C64" s="1" t="s">
        <v>54</v>
      </c>
      <c r="I64" s="6"/>
      <c r="J64" s="6"/>
      <c r="K64" s="6"/>
    </row>
    <row r="65" spans="3:11" ht="12">
      <c r="C65" s="1" t="s">
        <v>55</v>
      </c>
      <c r="I65" s="6"/>
      <c r="J65" s="6"/>
      <c r="K65" s="6"/>
    </row>
    <row r="66" spans="3:11" ht="12">
      <c r="C66" s="1" t="s">
        <v>56</v>
      </c>
      <c r="I66" s="6"/>
      <c r="J66" s="6"/>
      <c r="K66" s="6"/>
    </row>
    <row r="67" spans="3:11" ht="12">
      <c r="C67" s="1" t="s">
        <v>57</v>
      </c>
      <c r="I67" s="6">
        <v>1110000</v>
      </c>
      <c r="J67" s="6">
        <v>762105.1</v>
      </c>
      <c r="K67" s="6">
        <f>J67/I67*100</f>
        <v>68.65811711711711</v>
      </c>
    </row>
    <row r="68" spans="9:11" ht="12">
      <c r="I68" s="6"/>
      <c r="J68" s="6"/>
      <c r="K68" s="6"/>
    </row>
    <row r="69" spans="1:11" ht="12">
      <c r="A69" s="1">
        <v>12</v>
      </c>
      <c r="B69" s="1" t="s">
        <v>58</v>
      </c>
      <c r="C69" s="1" t="s">
        <v>59</v>
      </c>
      <c r="I69" s="6"/>
      <c r="J69" s="6"/>
      <c r="K69" s="6"/>
    </row>
    <row r="70" spans="3:11" ht="12">
      <c r="C70" s="1" t="s">
        <v>53</v>
      </c>
      <c r="I70" s="6"/>
      <c r="J70" s="6"/>
      <c r="K70" s="6"/>
    </row>
    <row r="71" spans="3:11" ht="12">
      <c r="C71" s="1" t="s">
        <v>54</v>
      </c>
      <c r="I71" s="6"/>
      <c r="J71" s="6"/>
      <c r="K71" s="6"/>
    </row>
    <row r="72" spans="3:11" ht="12">
      <c r="C72" s="1" t="s">
        <v>55</v>
      </c>
      <c r="I72" s="6"/>
      <c r="J72" s="6"/>
      <c r="K72" s="6"/>
    </row>
    <row r="73" spans="3:11" ht="12">
      <c r="C73" s="1" t="s">
        <v>56</v>
      </c>
      <c r="I73" s="6"/>
      <c r="J73" s="6"/>
      <c r="K73" s="6"/>
    </row>
    <row r="74" spans="3:11" ht="12">
      <c r="C74" s="1" t="s">
        <v>57</v>
      </c>
      <c r="I74" s="6">
        <v>51000</v>
      </c>
      <c r="J74" s="6">
        <v>-13545.43</v>
      </c>
      <c r="K74" s="6">
        <f>J74/I74*100</f>
        <v>-26.559666666666665</v>
      </c>
    </row>
    <row r="75" spans="9:11" ht="12">
      <c r="I75" s="6"/>
      <c r="J75" s="6"/>
      <c r="K75" s="6"/>
    </row>
    <row r="76" spans="1:11" ht="12">
      <c r="A76" s="2">
        <v>13</v>
      </c>
      <c r="B76" s="3" t="s">
        <v>60</v>
      </c>
      <c r="C76" s="3" t="s">
        <v>61</v>
      </c>
      <c r="D76" s="3"/>
      <c r="E76" s="3"/>
      <c r="F76" s="3"/>
      <c r="G76" s="3"/>
      <c r="H76" s="2"/>
      <c r="I76" s="5">
        <f>SUM(I79+I83+I85+I88+I92)</f>
        <v>9620000</v>
      </c>
      <c r="J76" s="5">
        <f>SUM(J79+J83+J85+J88+J92)</f>
        <v>7611473.78</v>
      </c>
      <c r="K76" s="5">
        <f>J76/I76*100</f>
        <v>79.12134906444906</v>
      </c>
    </row>
    <row r="77" spans="9:11" ht="12">
      <c r="I77" s="6"/>
      <c r="J77" s="6"/>
      <c r="K77" s="6"/>
    </row>
    <row r="78" spans="1:11" ht="12">
      <c r="A78" s="1">
        <v>14</v>
      </c>
      <c r="B78" s="1" t="s">
        <v>62</v>
      </c>
      <c r="C78" s="1" t="s">
        <v>63</v>
      </c>
      <c r="I78" s="6"/>
      <c r="J78" s="6"/>
      <c r="K78" s="6"/>
    </row>
    <row r="79" spans="3:11" ht="12">
      <c r="C79" s="1" t="s">
        <v>64</v>
      </c>
      <c r="I79" s="6">
        <v>9550000</v>
      </c>
      <c r="J79" s="6">
        <v>7261941.77</v>
      </c>
      <c r="K79" s="6">
        <f>J79/I79*100</f>
        <v>76.04127507853403</v>
      </c>
    </row>
    <row r="80" spans="9:11" ht="12">
      <c r="I80" s="6"/>
      <c r="J80" s="6"/>
      <c r="K80" s="6"/>
    </row>
    <row r="81" spans="1:11" ht="12">
      <c r="A81" s="1">
        <v>15</v>
      </c>
      <c r="B81" s="1" t="s">
        <v>288</v>
      </c>
      <c r="C81" s="1" t="s">
        <v>63</v>
      </c>
      <c r="I81" s="6"/>
      <c r="J81" s="6"/>
      <c r="K81" s="6"/>
    </row>
    <row r="82" spans="3:11" ht="12">
      <c r="C82" s="1" t="s">
        <v>230</v>
      </c>
      <c r="I82" s="6"/>
      <c r="J82" s="6"/>
      <c r="K82" s="6"/>
    </row>
    <row r="83" spans="3:11" ht="12">
      <c r="C83" s="1" t="s">
        <v>231</v>
      </c>
      <c r="I83" s="6">
        <v>0</v>
      </c>
      <c r="J83" s="6">
        <v>41249.95</v>
      </c>
      <c r="K83" s="6"/>
    </row>
    <row r="84" spans="9:11" ht="12">
      <c r="I84" s="6"/>
      <c r="J84" s="6"/>
      <c r="K84" s="6"/>
    </row>
    <row r="85" spans="1:11" ht="12">
      <c r="A85" s="1">
        <v>16</v>
      </c>
      <c r="B85" s="1" t="s">
        <v>65</v>
      </c>
      <c r="C85" s="1" t="s">
        <v>66</v>
      </c>
      <c r="I85" s="6">
        <v>63000</v>
      </c>
      <c r="J85" s="6">
        <v>303356.99</v>
      </c>
      <c r="K85" s="6">
        <f>J85/I85*100</f>
        <v>481.5190317460317</v>
      </c>
    </row>
    <row r="86" spans="9:11" ht="12">
      <c r="I86" s="6"/>
      <c r="J86" s="6"/>
      <c r="K86" s="6"/>
    </row>
    <row r="87" spans="1:11" ht="12">
      <c r="A87" s="1">
        <v>17</v>
      </c>
      <c r="B87" s="1" t="s">
        <v>243</v>
      </c>
      <c r="C87" s="1" t="s">
        <v>66</v>
      </c>
      <c r="I87" s="6"/>
      <c r="J87" s="6"/>
      <c r="K87" s="6"/>
    </row>
    <row r="88" spans="3:11" ht="12">
      <c r="C88" s="1" t="s">
        <v>244</v>
      </c>
      <c r="I88" s="6">
        <v>0</v>
      </c>
      <c r="J88" s="6">
        <v>1563.07</v>
      </c>
      <c r="K88" s="6"/>
    </row>
    <row r="89" spans="9:11" ht="12">
      <c r="I89" s="6"/>
      <c r="J89" s="6"/>
      <c r="K89" s="6"/>
    </row>
    <row r="90" spans="1:11" ht="12">
      <c r="A90" s="1">
        <v>18</v>
      </c>
      <c r="B90" s="1" t="s">
        <v>67</v>
      </c>
      <c r="C90" s="1" t="s">
        <v>68</v>
      </c>
      <c r="I90" s="6"/>
      <c r="J90" s="6"/>
      <c r="K90" s="6"/>
    </row>
    <row r="91" spans="3:11" ht="12">
      <c r="C91" s="1" t="s">
        <v>69</v>
      </c>
      <c r="I91" s="6"/>
      <c r="J91" s="6"/>
      <c r="K91" s="6"/>
    </row>
    <row r="92" spans="3:11" ht="12">
      <c r="C92" s="1" t="s">
        <v>70</v>
      </c>
      <c r="I92" s="6">
        <v>7000</v>
      </c>
      <c r="J92" s="6">
        <v>3362</v>
      </c>
      <c r="K92" s="6">
        <f>J92/I92*100</f>
        <v>48.028571428571425</v>
      </c>
    </row>
    <row r="93" spans="9:11" ht="12">
      <c r="I93" s="6"/>
      <c r="J93" s="6"/>
      <c r="K93" s="6"/>
    </row>
    <row r="94" spans="1:11" ht="12">
      <c r="A94" s="1">
        <v>19</v>
      </c>
      <c r="B94" s="3" t="s">
        <v>71</v>
      </c>
      <c r="C94" s="3" t="s">
        <v>72</v>
      </c>
      <c r="D94" s="3"/>
      <c r="E94" s="3"/>
      <c r="F94" s="2"/>
      <c r="G94" s="2"/>
      <c r="H94" s="2"/>
      <c r="I94" s="5">
        <f>SUM(I98+I100)</f>
        <v>7463000</v>
      </c>
      <c r="J94" s="5">
        <f>SUM(J98+J100)</f>
        <v>7158454.2</v>
      </c>
      <c r="K94" s="5">
        <f>J94/I94*100</f>
        <v>95.91925767117782</v>
      </c>
    </row>
    <row r="95" spans="9:11" ht="12">
      <c r="I95" s="6"/>
      <c r="J95" s="6"/>
      <c r="K95" s="6"/>
    </row>
    <row r="96" spans="1:11" ht="12">
      <c r="A96" s="1">
        <v>20</v>
      </c>
      <c r="B96" s="1" t="s">
        <v>73</v>
      </c>
      <c r="C96" s="1" t="s">
        <v>74</v>
      </c>
      <c r="I96" s="6"/>
      <c r="J96" s="6"/>
      <c r="K96" s="6"/>
    </row>
    <row r="97" spans="3:11" ht="12">
      <c r="C97" s="1" t="s">
        <v>75</v>
      </c>
      <c r="I97" s="6"/>
      <c r="J97" s="6"/>
      <c r="K97" s="6"/>
    </row>
    <row r="98" spans="3:11" ht="12">
      <c r="C98" s="1" t="s">
        <v>76</v>
      </c>
      <c r="I98" s="6">
        <v>2105000</v>
      </c>
      <c r="J98" s="6">
        <v>1270974.86</v>
      </c>
      <c r="K98" s="6">
        <f>J98/I98*100</f>
        <v>60.37885320665084</v>
      </c>
    </row>
    <row r="99" spans="9:11" ht="12">
      <c r="I99" s="6"/>
      <c r="J99" s="6"/>
      <c r="K99" s="6"/>
    </row>
    <row r="100" spans="1:11" ht="12">
      <c r="A100" s="1">
        <v>21</v>
      </c>
      <c r="B100" s="1" t="s">
        <v>77</v>
      </c>
      <c r="C100" s="1" t="s">
        <v>78</v>
      </c>
      <c r="I100" s="6">
        <f>SUM(I105+I110)</f>
        <v>5358000</v>
      </c>
      <c r="J100" s="6">
        <f>SUM(J105+J110)</f>
        <v>5887479.34</v>
      </c>
      <c r="K100" s="6">
        <f>J100/I100*100</f>
        <v>109.88203322135124</v>
      </c>
    </row>
    <row r="101" spans="9:11" ht="12">
      <c r="I101" s="6"/>
      <c r="J101" s="6"/>
      <c r="K101" s="6"/>
    </row>
    <row r="102" spans="1:11" ht="12">
      <c r="A102" s="1">
        <v>22</v>
      </c>
      <c r="B102" s="1" t="s">
        <v>79</v>
      </c>
      <c r="C102" s="1" t="s">
        <v>80</v>
      </c>
      <c r="I102" s="6"/>
      <c r="J102" s="6"/>
      <c r="K102" s="6"/>
    </row>
    <row r="103" spans="3:11" ht="12">
      <c r="C103" s="1" t="s">
        <v>81</v>
      </c>
      <c r="I103" s="6"/>
      <c r="J103" s="6"/>
      <c r="K103" s="6"/>
    </row>
    <row r="104" spans="3:11" ht="12">
      <c r="C104" s="1" t="s">
        <v>82</v>
      </c>
      <c r="I104" s="6"/>
      <c r="J104" s="6"/>
      <c r="K104" s="6"/>
    </row>
    <row r="105" spans="3:11" ht="12">
      <c r="C105" s="1" t="s">
        <v>76</v>
      </c>
      <c r="I105" s="6">
        <v>1783000</v>
      </c>
      <c r="J105" s="6">
        <v>2759605.13</v>
      </c>
      <c r="K105" s="6">
        <f>J105/I105*100</f>
        <v>154.77314245653392</v>
      </c>
    </row>
    <row r="106" spans="9:11" ht="12">
      <c r="I106" s="6"/>
      <c r="J106" s="6"/>
      <c r="K106" s="6"/>
    </row>
    <row r="107" spans="1:11" ht="12">
      <c r="A107" s="1">
        <v>23</v>
      </c>
      <c r="B107" s="1" t="s">
        <v>83</v>
      </c>
      <c r="C107" s="1" t="s">
        <v>80</v>
      </c>
      <c r="I107" s="6"/>
      <c r="J107" s="6"/>
      <c r="K107" s="6"/>
    </row>
    <row r="108" spans="3:11" ht="12">
      <c r="C108" s="1" t="s">
        <v>84</v>
      </c>
      <c r="I108" s="6"/>
      <c r="J108" s="6"/>
      <c r="K108" s="6"/>
    </row>
    <row r="109" spans="3:11" ht="12">
      <c r="C109" s="1" t="s">
        <v>85</v>
      </c>
      <c r="I109" s="6"/>
      <c r="J109" s="6"/>
      <c r="K109" s="6"/>
    </row>
    <row r="110" spans="3:11" ht="12">
      <c r="C110" s="1" t="s">
        <v>76</v>
      </c>
      <c r="I110" s="6">
        <v>3575000</v>
      </c>
      <c r="J110" s="6">
        <v>3127874.21</v>
      </c>
      <c r="K110" s="6">
        <f>J110/I110*100</f>
        <v>87.4929848951049</v>
      </c>
    </row>
    <row r="111" spans="9:11" ht="12">
      <c r="I111" s="6"/>
      <c r="J111" s="6"/>
      <c r="K111" s="6"/>
    </row>
    <row r="112" spans="1:11" ht="12">
      <c r="A112" s="1">
        <v>24</v>
      </c>
      <c r="B112" s="3" t="s">
        <v>86</v>
      </c>
      <c r="C112" s="3" t="s">
        <v>87</v>
      </c>
      <c r="D112" s="3"/>
      <c r="E112" s="3"/>
      <c r="F112" s="3"/>
      <c r="G112" s="2"/>
      <c r="H112" s="2"/>
      <c r="I112" s="5">
        <f>SUM(I117+I120)</f>
        <v>1058000</v>
      </c>
      <c r="J112" s="5">
        <f>SUM(J117+J120)</f>
        <v>757291.43</v>
      </c>
      <c r="K112" s="5">
        <f>J112/I112*100</f>
        <v>71.57763988657845</v>
      </c>
    </row>
    <row r="113" spans="9:11" ht="12">
      <c r="I113" s="6"/>
      <c r="J113" s="6"/>
      <c r="K113" s="6"/>
    </row>
    <row r="114" spans="1:11" ht="12">
      <c r="A114" s="1">
        <v>25</v>
      </c>
      <c r="B114" s="1" t="s">
        <v>88</v>
      </c>
      <c r="C114" s="1" t="s">
        <v>89</v>
      </c>
      <c r="I114" s="6"/>
      <c r="J114" s="6"/>
      <c r="K114" s="6"/>
    </row>
    <row r="115" spans="3:11" ht="12">
      <c r="C115" s="1" t="s">
        <v>90</v>
      </c>
      <c r="I115" s="6"/>
      <c r="J115" s="6"/>
      <c r="K115" s="6"/>
    </row>
    <row r="116" spans="3:11" ht="12">
      <c r="C116" s="1" t="s">
        <v>91</v>
      </c>
      <c r="I116" s="6"/>
      <c r="J116" s="6"/>
      <c r="K116" s="6"/>
    </row>
    <row r="117" spans="3:11" ht="12">
      <c r="C117" s="1" t="s">
        <v>92</v>
      </c>
      <c r="I117" s="6">
        <v>1055000</v>
      </c>
      <c r="J117" s="6">
        <v>757291.43</v>
      </c>
      <c r="K117" s="6">
        <f>J117/I117*100</f>
        <v>71.78117819905214</v>
      </c>
    </row>
    <row r="118" spans="9:11" ht="12">
      <c r="I118" s="6"/>
      <c r="J118" s="6"/>
      <c r="K118" s="6"/>
    </row>
    <row r="119" spans="1:11" ht="12">
      <c r="A119" s="1">
        <v>26</v>
      </c>
      <c r="B119" s="1" t="s">
        <v>93</v>
      </c>
      <c r="C119" s="1" t="s">
        <v>94</v>
      </c>
      <c r="I119" s="6"/>
      <c r="J119" s="6"/>
      <c r="K119" s="6"/>
    </row>
    <row r="120" spans="3:11" ht="12">
      <c r="C120" s="1" t="s">
        <v>95</v>
      </c>
      <c r="I120" s="6">
        <v>3000</v>
      </c>
      <c r="J120" s="6">
        <v>0</v>
      </c>
      <c r="K120" s="6">
        <f>J120/I120*100</f>
        <v>0</v>
      </c>
    </row>
    <row r="121" spans="9:11" ht="12">
      <c r="I121" s="6"/>
      <c r="J121" s="6"/>
      <c r="K121" s="6"/>
    </row>
    <row r="122" spans="1:11" ht="12">
      <c r="A122" s="1">
        <v>27</v>
      </c>
      <c r="B122" s="3" t="s">
        <v>280</v>
      </c>
      <c r="C122" s="3" t="s">
        <v>281</v>
      </c>
      <c r="D122" s="7"/>
      <c r="E122" s="7"/>
      <c r="F122" s="7"/>
      <c r="G122" s="7"/>
      <c r="I122" s="6"/>
      <c r="J122" s="6"/>
      <c r="K122" s="6"/>
    </row>
    <row r="123" spans="3:11" ht="12">
      <c r="C123" s="3" t="s">
        <v>282</v>
      </c>
      <c r="D123" s="3"/>
      <c r="E123" s="3"/>
      <c r="F123" s="3"/>
      <c r="G123" s="3"/>
      <c r="I123" s="6"/>
      <c r="J123" s="6"/>
      <c r="K123" s="6"/>
    </row>
    <row r="124" spans="3:11" ht="12">
      <c r="C124" s="3" t="s">
        <v>283</v>
      </c>
      <c r="D124" s="3"/>
      <c r="E124" s="3"/>
      <c r="F124" s="3"/>
      <c r="G124" s="3"/>
      <c r="I124" s="5">
        <f>I128+I132+I135</f>
        <v>0</v>
      </c>
      <c r="J124" s="5">
        <f>J128+J132+J135</f>
        <v>-1974.65</v>
      </c>
      <c r="K124" s="5"/>
    </row>
    <row r="125" spans="3:11" ht="12">
      <c r="C125" s="3"/>
      <c r="D125" s="3"/>
      <c r="E125" s="3"/>
      <c r="F125" s="3"/>
      <c r="G125" s="3"/>
      <c r="I125" s="6"/>
      <c r="J125" s="6"/>
      <c r="K125" s="6"/>
    </row>
    <row r="126" spans="1:11" ht="12">
      <c r="A126" s="1">
        <v>28</v>
      </c>
      <c r="B126" s="1" t="s">
        <v>284</v>
      </c>
      <c r="C126" s="1" t="s">
        <v>285</v>
      </c>
      <c r="D126" s="3"/>
      <c r="E126" s="3"/>
      <c r="F126" s="3"/>
      <c r="G126" s="3"/>
      <c r="I126" s="6"/>
      <c r="J126" s="6"/>
      <c r="K126" s="6"/>
    </row>
    <row r="127" spans="3:11" ht="12">
      <c r="C127" s="1" t="s">
        <v>286</v>
      </c>
      <c r="D127" s="3"/>
      <c r="E127" s="3"/>
      <c r="F127" s="3"/>
      <c r="G127" s="3"/>
      <c r="I127" s="6"/>
      <c r="J127" s="6"/>
      <c r="K127" s="6"/>
    </row>
    <row r="128" spans="3:11" ht="12">
      <c r="C128" s="1" t="s">
        <v>287</v>
      </c>
      <c r="D128" s="3"/>
      <c r="E128" s="3"/>
      <c r="F128" s="3"/>
      <c r="G128" s="3"/>
      <c r="I128" s="6">
        <v>0</v>
      </c>
      <c r="J128" s="6">
        <v>-214.87</v>
      </c>
      <c r="K128" s="6"/>
    </row>
    <row r="129" spans="4:11" ht="12">
      <c r="D129" s="3"/>
      <c r="E129" s="3"/>
      <c r="F129" s="3"/>
      <c r="G129" s="3"/>
      <c r="I129" s="6"/>
      <c r="J129" s="6"/>
      <c r="K129" s="6"/>
    </row>
    <row r="130" spans="1:11" ht="12">
      <c r="A130" s="1">
        <v>29</v>
      </c>
      <c r="B130" s="1" t="s">
        <v>293</v>
      </c>
      <c r="C130" s="1" t="s">
        <v>294</v>
      </c>
      <c r="D130" s="3"/>
      <c r="E130" s="3"/>
      <c r="F130" s="3"/>
      <c r="G130" s="3"/>
      <c r="I130" s="6"/>
      <c r="J130" s="6"/>
      <c r="K130" s="6"/>
    </row>
    <row r="131" spans="3:11" ht="12">
      <c r="C131" s="1" t="s">
        <v>295</v>
      </c>
      <c r="D131" s="3"/>
      <c r="E131" s="3"/>
      <c r="F131" s="3"/>
      <c r="G131" s="3"/>
      <c r="I131" s="6"/>
      <c r="J131" s="6"/>
      <c r="K131" s="6"/>
    </row>
    <row r="132" spans="3:11" ht="12">
      <c r="C132" s="1" t="s">
        <v>296</v>
      </c>
      <c r="D132" s="3"/>
      <c r="E132" s="3"/>
      <c r="F132" s="3"/>
      <c r="G132" s="3"/>
      <c r="I132" s="6">
        <v>0</v>
      </c>
      <c r="J132" s="6">
        <v>-369</v>
      </c>
      <c r="K132" s="6"/>
    </row>
    <row r="133" spans="4:11" ht="12">
      <c r="D133" s="3"/>
      <c r="E133" s="3"/>
      <c r="F133" s="3"/>
      <c r="G133" s="3"/>
      <c r="I133" s="6"/>
      <c r="J133" s="6"/>
      <c r="K133" s="6"/>
    </row>
    <row r="134" spans="1:11" ht="12">
      <c r="A134" s="1">
        <v>30</v>
      </c>
      <c r="B134" s="1" t="s">
        <v>297</v>
      </c>
      <c r="C134" s="1" t="s">
        <v>298</v>
      </c>
      <c r="D134" s="3"/>
      <c r="E134" s="3"/>
      <c r="F134" s="3"/>
      <c r="G134" s="3"/>
      <c r="I134" s="6"/>
      <c r="J134" s="6"/>
      <c r="K134" s="6"/>
    </row>
    <row r="135" spans="3:11" ht="12">
      <c r="C135" s="1" t="s">
        <v>287</v>
      </c>
      <c r="D135" s="3"/>
      <c r="E135" s="3"/>
      <c r="F135" s="3"/>
      <c r="G135" s="3"/>
      <c r="I135" s="6">
        <v>0</v>
      </c>
      <c r="J135" s="6">
        <v>-1390.78</v>
      </c>
      <c r="K135" s="6"/>
    </row>
    <row r="136" spans="4:11" ht="12">
      <c r="D136" s="3"/>
      <c r="E136" s="3"/>
      <c r="F136" s="3"/>
      <c r="G136" s="3"/>
      <c r="I136" s="6"/>
      <c r="J136" s="6"/>
      <c r="K136" s="6"/>
    </row>
    <row r="137" spans="1:11" ht="12">
      <c r="A137" s="1">
        <v>31</v>
      </c>
      <c r="B137" s="3" t="s">
        <v>96</v>
      </c>
      <c r="C137" s="3" t="s">
        <v>97</v>
      </c>
      <c r="D137" s="7"/>
      <c r="E137" s="7"/>
      <c r="F137" s="7"/>
      <c r="G137" s="7"/>
      <c r="I137" s="6"/>
      <c r="J137" s="6"/>
      <c r="K137" s="6"/>
    </row>
    <row r="138" spans="2:11" ht="12">
      <c r="B138" s="7"/>
      <c r="C138" s="3" t="s">
        <v>98</v>
      </c>
      <c r="D138" s="3"/>
      <c r="E138" s="3"/>
      <c r="F138" s="3"/>
      <c r="G138" s="3"/>
      <c r="I138" s="6"/>
      <c r="J138" s="6"/>
      <c r="K138" s="6"/>
    </row>
    <row r="139" spans="2:11" ht="12">
      <c r="B139" s="7"/>
      <c r="C139" s="3" t="s">
        <v>99</v>
      </c>
      <c r="D139" s="3"/>
      <c r="E139" s="3"/>
      <c r="F139" s="3"/>
      <c r="G139" s="3"/>
      <c r="I139" s="5">
        <f>SUM(I143+I150+I156+I160+I164+I170)</f>
        <v>5160000</v>
      </c>
      <c r="J139" s="5">
        <f>SUM(J143+J150+J156+J160+J164+J170)</f>
        <v>5216996.27</v>
      </c>
      <c r="K139" s="5">
        <f>J139/I139*100</f>
        <v>101.10457887596897</v>
      </c>
    </row>
    <row r="140" spans="2:11" ht="12">
      <c r="B140" s="7"/>
      <c r="C140" s="3"/>
      <c r="D140" s="3"/>
      <c r="E140" s="3"/>
      <c r="F140" s="3"/>
      <c r="G140" s="3"/>
      <c r="I140" s="5"/>
      <c r="J140" s="6"/>
      <c r="K140" s="6"/>
    </row>
    <row r="141" spans="1:11" ht="12">
      <c r="A141" s="1">
        <v>32</v>
      </c>
      <c r="B141" s="1" t="s">
        <v>100</v>
      </c>
      <c r="C141" s="1" t="s">
        <v>101</v>
      </c>
      <c r="D141" s="3"/>
      <c r="E141" s="3"/>
      <c r="F141" s="3"/>
      <c r="G141" s="3"/>
      <c r="I141" s="5"/>
      <c r="J141" s="6"/>
      <c r="K141" s="6"/>
    </row>
    <row r="142" spans="2:11" ht="12">
      <c r="B142" s="7"/>
      <c r="C142" s="1" t="s">
        <v>102</v>
      </c>
      <c r="D142" s="3"/>
      <c r="E142" s="3"/>
      <c r="G142" s="3"/>
      <c r="I142" s="5"/>
      <c r="J142" s="6"/>
      <c r="K142" s="6"/>
    </row>
    <row r="143" spans="2:11" ht="12">
      <c r="B143" s="7"/>
      <c r="C143" s="1" t="s">
        <v>103</v>
      </c>
      <c r="D143" s="3"/>
      <c r="E143" s="3"/>
      <c r="F143" s="3"/>
      <c r="G143" s="3"/>
      <c r="I143" s="6">
        <v>10000</v>
      </c>
      <c r="J143" s="6">
        <v>8393.83</v>
      </c>
      <c r="K143" s="6">
        <f>J143/I143*100</f>
        <v>83.9383</v>
      </c>
    </row>
    <row r="144" spans="9:11" ht="12">
      <c r="I144" s="6"/>
      <c r="J144" s="6"/>
      <c r="K144" s="6"/>
    </row>
    <row r="145" spans="1:11" ht="12">
      <c r="A145" s="1">
        <v>33</v>
      </c>
      <c r="B145" s="1" t="s">
        <v>104</v>
      </c>
      <c r="C145" s="1" t="s">
        <v>105</v>
      </c>
      <c r="I145" s="6"/>
      <c r="J145" s="6"/>
      <c r="K145" s="6"/>
    </row>
    <row r="146" spans="3:11" ht="12">
      <c r="C146" s="1" t="s">
        <v>106</v>
      </c>
      <c r="I146" s="6"/>
      <c r="J146" s="6"/>
      <c r="K146" s="6"/>
    </row>
    <row r="147" spans="3:11" ht="12">
      <c r="C147" s="1" t="s">
        <v>107</v>
      </c>
      <c r="I147" s="6"/>
      <c r="J147" s="6"/>
      <c r="K147" s="6"/>
    </row>
    <row r="148" spans="3:11" ht="12">
      <c r="C148" s="1" t="s">
        <v>108</v>
      </c>
      <c r="I148" s="6"/>
      <c r="J148" s="6"/>
      <c r="K148" s="6"/>
    </row>
    <row r="149" spans="3:11" ht="12">
      <c r="C149" s="1" t="s">
        <v>109</v>
      </c>
      <c r="I149" s="6"/>
      <c r="J149" s="6"/>
      <c r="K149" s="6"/>
    </row>
    <row r="150" spans="3:11" ht="12">
      <c r="C150" s="1" t="s">
        <v>110</v>
      </c>
      <c r="I150" s="6">
        <v>2329000</v>
      </c>
      <c r="J150" s="6">
        <v>2910355.58</v>
      </c>
      <c r="K150" s="6">
        <f>J150/I150*100</f>
        <v>124.96159639330185</v>
      </c>
    </row>
    <row r="151" spans="9:11" ht="12">
      <c r="I151" s="6"/>
      <c r="J151" s="6"/>
      <c r="K151" s="6"/>
    </row>
    <row r="152" spans="1:11" ht="12">
      <c r="A152" s="1">
        <v>34</v>
      </c>
      <c r="B152" s="1" t="s">
        <v>111</v>
      </c>
      <c r="C152" s="1" t="s">
        <v>112</v>
      </c>
      <c r="I152" s="6"/>
      <c r="J152" s="6"/>
      <c r="K152" s="6"/>
    </row>
    <row r="153" spans="3:11" ht="12">
      <c r="C153" s="1" t="s">
        <v>113</v>
      </c>
      <c r="I153" s="6"/>
      <c r="J153" s="6"/>
      <c r="K153" s="6"/>
    </row>
    <row r="154" spans="3:11" ht="12">
      <c r="C154" s="1" t="s">
        <v>114</v>
      </c>
      <c r="I154" s="6"/>
      <c r="J154" s="6"/>
      <c r="K154" s="6"/>
    </row>
    <row r="155" spans="3:11" ht="12">
      <c r="C155" s="1" t="s">
        <v>115</v>
      </c>
      <c r="I155" s="6"/>
      <c r="J155" s="6"/>
      <c r="K155" s="6"/>
    </row>
    <row r="156" spans="3:11" ht="12">
      <c r="C156" s="1" t="s">
        <v>116</v>
      </c>
      <c r="I156" s="6">
        <v>2000</v>
      </c>
      <c r="J156" s="6">
        <v>20000</v>
      </c>
      <c r="K156" s="6">
        <f>J156/I156*100</f>
        <v>1000</v>
      </c>
    </row>
    <row r="157" spans="9:11" ht="12">
      <c r="I157" s="6"/>
      <c r="J157" s="6"/>
      <c r="K157" s="6"/>
    </row>
    <row r="158" spans="1:11" ht="12">
      <c r="A158" s="1">
        <v>35</v>
      </c>
      <c r="B158" s="1" t="s">
        <v>117</v>
      </c>
      <c r="C158" s="1" t="s">
        <v>118</v>
      </c>
      <c r="I158" s="6"/>
      <c r="J158" s="6"/>
      <c r="K158" s="6"/>
    </row>
    <row r="159" spans="3:11" ht="12">
      <c r="C159" s="1" t="s">
        <v>119</v>
      </c>
      <c r="I159" s="6"/>
      <c r="J159" s="6"/>
      <c r="K159" s="6"/>
    </row>
    <row r="160" spans="3:11" ht="12">
      <c r="C160" s="1" t="s">
        <v>120</v>
      </c>
      <c r="I160" s="6">
        <v>1100000</v>
      </c>
      <c r="J160" s="6">
        <v>811474.97</v>
      </c>
      <c r="K160" s="6">
        <f>J160/I160*100</f>
        <v>73.77045181818181</v>
      </c>
    </row>
    <row r="161" spans="9:11" ht="12">
      <c r="I161" s="6"/>
      <c r="J161" s="6"/>
      <c r="K161" s="6"/>
    </row>
    <row r="162" spans="1:11" ht="12">
      <c r="A162" s="1">
        <v>36</v>
      </c>
      <c r="B162" s="1" t="s">
        <v>121</v>
      </c>
      <c r="C162" s="1" t="s">
        <v>122</v>
      </c>
      <c r="I162" s="6"/>
      <c r="J162" s="6"/>
      <c r="K162" s="6"/>
    </row>
    <row r="163" spans="3:11" ht="12">
      <c r="C163" s="1" t="s">
        <v>123</v>
      </c>
      <c r="I163" s="6"/>
      <c r="J163" s="6"/>
      <c r="K163" s="6"/>
    </row>
    <row r="164" spans="3:11" ht="12">
      <c r="C164" s="1" t="s">
        <v>124</v>
      </c>
      <c r="I164" s="6">
        <v>1649000</v>
      </c>
      <c r="J164" s="6">
        <v>1365766.8</v>
      </c>
      <c r="K164" s="6">
        <f>J164/I164*100</f>
        <v>82.82394178289873</v>
      </c>
    </row>
    <row r="165" spans="9:11" ht="12">
      <c r="I165" s="6"/>
      <c r="J165" s="6"/>
      <c r="K165" s="6"/>
    </row>
    <row r="166" spans="1:11" ht="12">
      <c r="A166" s="1">
        <v>37</v>
      </c>
      <c r="B166" s="1" t="s">
        <v>125</v>
      </c>
      <c r="C166" s="1" t="s">
        <v>126</v>
      </c>
      <c r="I166" s="6"/>
      <c r="J166" s="6"/>
      <c r="K166" s="6"/>
    </row>
    <row r="167" spans="3:11" ht="12">
      <c r="C167" s="1" t="s">
        <v>127</v>
      </c>
      <c r="I167" s="6"/>
      <c r="J167" s="6"/>
      <c r="K167" s="6"/>
    </row>
    <row r="168" spans="3:11" ht="12">
      <c r="C168" s="1" t="s">
        <v>128</v>
      </c>
      <c r="I168" s="6"/>
      <c r="J168" s="6"/>
      <c r="K168" s="6"/>
    </row>
    <row r="169" spans="3:11" ht="12">
      <c r="C169" s="1" t="s">
        <v>129</v>
      </c>
      <c r="I169" s="6"/>
      <c r="J169" s="6"/>
      <c r="K169" s="6"/>
    </row>
    <row r="170" spans="3:11" ht="12">
      <c r="C170" s="1" t="s">
        <v>130</v>
      </c>
      <c r="I170" s="6">
        <v>70000</v>
      </c>
      <c r="J170" s="6">
        <v>101005.09</v>
      </c>
      <c r="K170" s="6">
        <f>J170/I170*100</f>
        <v>144.2929857142857</v>
      </c>
    </row>
    <row r="171" spans="9:11" ht="12">
      <c r="I171" s="6"/>
      <c r="J171" s="6"/>
      <c r="K171" s="6"/>
    </row>
    <row r="172" spans="1:11" ht="12">
      <c r="A172" s="1">
        <v>38</v>
      </c>
      <c r="B172" s="3" t="s">
        <v>131</v>
      </c>
      <c r="C172" s="3" t="s">
        <v>132</v>
      </c>
      <c r="D172" s="3"/>
      <c r="E172" s="3"/>
      <c r="F172" s="3"/>
      <c r="G172" s="3"/>
      <c r="H172" s="2"/>
      <c r="I172" s="5"/>
      <c r="J172" s="6"/>
      <c r="K172" s="6"/>
    </row>
    <row r="173" spans="2:11" ht="12">
      <c r="B173" s="3"/>
      <c r="C173" s="3" t="s">
        <v>133</v>
      </c>
      <c r="D173" s="3"/>
      <c r="E173" s="3"/>
      <c r="F173" s="3"/>
      <c r="G173" s="3"/>
      <c r="H173" s="2"/>
      <c r="I173" s="5">
        <f>SUM(I176+I179+I182+I185)</f>
        <v>443000</v>
      </c>
      <c r="J173" s="5">
        <f>SUM(J176+J179+J182+J185)</f>
        <v>409964.27999999997</v>
      </c>
      <c r="K173" s="5">
        <f>J173/I173*100</f>
        <v>92.54272686230247</v>
      </c>
    </row>
    <row r="174" spans="9:11" ht="12">
      <c r="I174" s="6"/>
      <c r="J174" s="6"/>
      <c r="K174" s="6"/>
    </row>
    <row r="175" spans="1:11" ht="12">
      <c r="A175" s="1">
        <v>39</v>
      </c>
      <c r="B175" s="1" t="s">
        <v>134</v>
      </c>
      <c r="C175" s="1" t="s">
        <v>135</v>
      </c>
      <c r="I175" s="6"/>
      <c r="J175" s="6"/>
      <c r="K175" s="6"/>
    </row>
    <row r="176" spans="3:11" ht="12">
      <c r="C176" s="1" t="s">
        <v>136</v>
      </c>
      <c r="I176" s="6">
        <v>99000</v>
      </c>
      <c r="J176" s="6">
        <v>99446.2</v>
      </c>
      <c r="K176" s="6">
        <f>J176/I176*100</f>
        <v>100.45070707070707</v>
      </c>
    </row>
    <row r="177" spans="9:11" ht="12">
      <c r="I177" s="6"/>
      <c r="J177" s="6"/>
      <c r="K177" s="6"/>
    </row>
    <row r="178" spans="1:11" ht="12">
      <c r="A178" s="1">
        <v>40</v>
      </c>
      <c r="B178" s="1" t="s">
        <v>137</v>
      </c>
      <c r="C178" s="1" t="s">
        <v>135</v>
      </c>
      <c r="I178" s="6"/>
      <c r="J178" s="6"/>
      <c r="K178" s="6"/>
    </row>
    <row r="179" spans="3:11" ht="12">
      <c r="C179" s="1" t="s">
        <v>138</v>
      </c>
      <c r="I179" s="6">
        <v>54000</v>
      </c>
      <c r="J179" s="6">
        <v>29613.48</v>
      </c>
      <c r="K179" s="6">
        <f>J179/I179*100</f>
        <v>54.839777777777776</v>
      </c>
    </row>
    <row r="180" spans="9:11" ht="12">
      <c r="I180" s="6"/>
      <c r="J180" s="6"/>
      <c r="K180" s="6"/>
    </row>
    <row r="181" spans="1:11" ht="12">
      <c r="A181" s="1">
        <v>41</v>
      </c>
      <c r="B181" s="1" t="s">
        <v>139</v>
      </c>
      <c r="C181" s="1" t="s">
        <v>140</v>
      </c>
      <c r="I181" s="6"/>
      <c r="J181" s="6"/>
      <c r="K181" s="6"/>
    </row>
    <row r="182" spans="3:11" ht="12">
      <c r="C182" s="1" t="s">
        <v>141</v>
      </c>
      <c r="I182" s="6">
        <v>91000</v>
      </c>
      <c r="J182" s="6">
        <v>92465.55</v>
      </c>
      <c r="K182" s="6">
        <f>J182/I182*100</f>
        <v>101.61049450549451</v>
      </c>
    </row>
    <row r="183" spans="9:11" ht="12">
      <c r="I183" s="6"/>
      <c r="J183" s="6"/>
      <c r="K183" s="6"/>
    </row>
    <row r="184" spans="1:11" ht="12">
      <c r="A184" s="1">
        <v>42</v>
      </c>
      <c r="B184" s="1" t="s">
        <v>142</v>
      </c>
      <c r="C184" s="1" t="s">
        <v>143</v>
      </c>
      <c r="I184" s="6"/>
      <c r="J184" s="6"/>
      <c r="K184" s="6"/>
    </row>
    <row r="185" spans="3:11" ht="12">
      <c r="C185" s="1" t="s">
        <v>144</v>
      </c>
      <c r="I185" s="6">
        <v>199000</v>
      </c>
      <c r="J185" s="6">
        <v>188439.05</v>
      </c>
      <c r="K185" s="6">
        <f>J185/I185*100</f>
        <v>94.69298994974874</v>
      </c>
    </row>
    <row r="186" spans="9:11" ht="12">
      <c r="I186" s="6"/>
      <c r="J186" s="6"/>
      <c r="K186" s="6"/>
    </row>
    <row r="187" spans="1:11" ht="12">
      <c r="A187" s="1">
        <v>43</v>
      </c>
      <c r="B187" s="3" t="s">
        <v>145</v>
      </c>
      <c r="C187" s="3" t="s">
        <v>146</v>
      </c>
      <c r="D187" s="3"/>
      <c r="E187" s="3"/>
      <c r="F187" s="3"/>
      <c r="G187" s="3"/>
      <c r="H187" s="2"/>
      <c r="I187" s="5"/>
      <c r="J187" s="6"/>
      <c r="K187" s="6"/>
    </row>
    <row r="188" spans="2:11" ht="12">
      <c r="B188" s="3"/>
      <c r="C188" s="3" t="s">
        <v>147</v>
      </c>
      <c r="D188" s="3"/>
      <c r="E188" s="3"/>
      <c r="F188" s="3"/>
      <c r="G188" s="3"/>
      <c r="H188" s="2"/>
      <c r="I188" s="5">
        <f>SUM(I193+I198+I201+I204+I208)</f>
        <v>1423700</v>
      </c>
      <c r="J188" s="5">
        <f>SUM(J193+J198+J201+J204+J208)</f>
        <v>1056043.8</v>
      </c>
      <c r="K188" s="5">
        <f>J188/I188*100</f>
        <v>74.17600618107748</v>
      </c>
    </row>
    <row r="189" spans="9:11" ht="12">
      <c r="I189" s="6"/>
      <c r="J189" s="6"/>
      <c r="K189" s="6"/>
    </row>
    <row r="190" spans="1:11" ht="12">
      <c r="A190" s="1">
        <v>44</v>
      </c>
      <c r="B190" s="1" t="s">
        <v>148</v>
      </c>
      <c r="C190" s="1" t="s">
        <v>149</v>
      </c>
      <c r="I190" s="6"/>
      <c r="J190" s="6"/>
      <c r="K190" s="6"/>
    </row>
    <row r="191" spans="3:11" ht="12">
      <c r="C191" s="1" t="s">
        <v>150</v>
      </c>
      <c r="I191" s="6"/>
      <c r="J191" s="6"/>
      <c r="K191" s="6"/>
    </row>
    <row r="192" spans="3:11" ht="12">
      <c r="C192" s="1" t="s">
        <v>151</v>
      </c>
      <c r="I192" s="6"/>
      <c r="J192" s="6"/>
      <c r="K192" s="6"/>
    </row>
    <row r="193" spans="3:11" ht="12">
      <c r="C193" s="1" t="s">
        <v>152</v>
      </c>
      <c r="I193" s="6">
        <v>1188000</v>
      </c>
      <c r="J193" s="6">
        <v>798889.04</v>
      </c>
      <c r="K193" s="6">
        <f>J193/I193*100</f>
        <v>67.24655218855219</v>
      </c>
    </row>
    <row r="194" spans="9:11" ht="12">
      <c r="I194" s="6"/>
      <c r="J194" s="6"/>
      <c r="K194" s="6"/>
    </row>
    <row r="195" spans="1:11" ht="12">
      <c r="A195" s="1">
        <v>45</v>
      </c>
      <c r="B195" s="1" t="s">
        <v>153</v>
      </c>
      <c r="C195" s="1" t="s">
        <v>149</v>
      </c>
      <c r="I195" s="6"/>
      <c r="J195" s="6"/>
      <c r="K195" s="6"/>
    </row>
    <row r="196" spans="3:11" ht="12">
      <c r="C196" s="1" t="s">
        <v>150</v>
      </c>
      <c r="I196" s="6"/>
      <c r="J196" s="6"/>
      <c r="K196" s="6"/>
    </row>
    <row r="197" spans="3:11" ht="12">
      <c r="C197" s="1" t="s">
        <v>154</v>
      </c>
      <c r="I197" s="6"/>
      <c r="J197" s="6"/>
      <c r="K197" s="6"/>
    </row>
    <row r="198" spans="3:11" ht="12">
      <c r="C198" s="1" t="s">
        <v>155</v>
      </c>
      <c r="I198" s="6">
        <v>156000</v>
      </c>
      <c r="J198" s="6">
        <v>133283.49</v>
      </c>
      <c r="K198" s="6">
        <f>J198/I198*100</f>
        <v>85.43813461538461</v>
      </c>
    </row>
    <row r="199" spans="9:11" ht="12">
      <c r="I199" s="6"/>
      <c r="J199" s="6"/>
      <c r="K199" s="6"/>
    </row>
    <row r="200" spans="1:11" ht="12">
      <c r="A200" s="1">
        <v>46</v>
      </c>
      <c r="B200" s="1" t="s">
        <v>156</v>
      </c>
      <c r="C200" s="1" t="s">
        <v>149</v>
      </c>
      <c r="I200" s="6"/>
      <c r="J200" s="6"/>
      <c r="K200" s="6"/>
    </row>
    <row r="201" spans="3:11" ht="12">
      <c r="C201" s="1" t="s">
        <v>150</v>
      </c>
      <c r="I201" s="6">
        <v>58000</v>
      </c>
      <c r="J201" s="6">
        <v>44596.79</v>
      </c>
      <c r="K201" s="6">
        <f>J201/I201*100</f>
        <v>76.89101724137932</v>
      </c>
    </row>
    <row r="202" spans="9:11" ht="12">
      <c r="I202" s="6"/>
      <c r="J202" s="6"/>
      <c r="K202" s="6"/>
    </row>
    <row r="203" spans="1:11" ht="12">
      <c r="A203" s="1">
        <v>47</v>
      </c>
      <c r="B203" s="1" t="s">
        <v>157</v>
      </c>
      <c r="C203" s="1" t="s">
        <v>158</v>
      </c>
      <c r="I203" s="6"/>
      <c r="J203" s="6"/>
      <c r="K203" s="6"/>
    </row>
    <row r="204" spans="3:11" ht="12">
      <c r="C204" s="1" t="s">
        <v>159</v>
      </c>
      <c r="I204" s="6">
        <v>21700</v>
      </c>
      <c r="J204" s="6">
        <v>74897.6</v>
      </c>
      <c r="K204" s="6">
        <f>J204/I204*100</f>
        <v>345.15023041474655</v>
      </c>
    </row>
    <row r="205" spans="9:11" ht="12">
      <c r="I205" s="6"/>
      <c r="J205" s="6"/>
      <c r="K205" s="6"/>
    </row>
    <row r="206" spans="1:11" ht="12">
      <c r="A206" s="1">
        <v>48</v>
      </c>
      <c r="B206" s="1" t="s">
        <v>254</v>
      </c>
      <c r="C206" s="1" t="s">
        <v>158</v>
      </c>
      <c r="I206" s="6"/>
      <c r="J206" s="6"/>
      <c r="K206" s="6"/>
    </row>
    <row r="207" spans="3:11" ht="12">
      <c r="C207" s="1" t="s">
        <v>255</v>
      </c>
      <c r="I207" s="6"/>
      <c r="J207" s="6"/>
      <c r="K207" s="6"/>
    </row>
    <row r="208" spans="3:11" ht="12">
      <c r="C208" s="1" t="s">
        <v>256</v>
      </c>
      <c r="I208" s="6">
        <v>0</v>
      </c>
      <c r="J208" s="6">
        <v>4376.88</v>
      </c>
      <c r="K208" s="6"/>
    </row>
    <row r="209" spans="9:11" ht="12">
      <c r="I209" s="6"/>
      <c r="J209" s="6"/>
      <c r="K209" s="6"/>
    </row>
    <row r="210" spans="1:11" ht="12">
      <c r="A210" s="1">
        <v>49</v>
      </c>
      <c r="B210" s="3" t="s">
        <v>160</v>
      </c>
      <c r="C210" s="3" t="s">
        <v>161</v>
      </c>
      <c r="D210" s="3"/>
      <c r="E210" s="3"/>
      <c r="F210" s="3"/>
      <c r="G210" s="3"/>
      <c r="H210" s="2"/>
      <c r="I210" s="5"/>
      <c r="J210" s="6"/>
      <c r="K210" s="6"/>
    </row>
    <row r="211" spans="2:11" ht="12">
      <c r="B211" s="3"/>
      <c r="C211" s="3" t="s">
        <v>162</v>
      </c>
      <c r="D211" s="3"/>
      <c r="E211" s="3"/>
      <c r="F211" s="3"/>
      <c r="G211" s="3"/>
      <c r="H211" s="2"/>
      <c r="I211" s="5">
        <f>SUM(I219+I238+I243+I246)</f>
        <v>1177000</v>
      </c>
      <c r="J211" s="5">
        <f>SUM(J219+J238+J243+J233+J226+J246)</f>
        <v>3104455.0500000003</v>
      </c>
      <c r="K211" s="5">
        <f>J211/I211*100</f>
        <v>263.7599872557349</v>
      </c>
    </row>
    <row r="212" spans="9:11" ht="12">
      <c r="I212" s="6"/>
      <c r="J212" s="6"/>
      <c r="K212" s="6"/>
    </row>
    <row r="213" spans="1:11" ht="12">
      <c r="A213" s="1">
        <v>50</v>
      </c>
      <c r="B213" s="1" t="s">
        <v>163</v>
      </c>
      <c r="C213" s="1" t="s">
        <v>164</v>
      </c>
      <c r="I213" s="6"/>
      <c r="J213" s="6"/>
      <c r="K213" s="6"/>
    </row>
    <row r="214" spans="3:11" ht="12">
      <c r="C214" s="1" t="s">
        <v>165</v>
      </c>
      <c r="I214" s="6"/>
      <c r="J214" s="6"/>
      <c r="K214" s="6"/>
    </row>
    <row r="215" spans="3:11" ht="12">
      <c r="C215" s="1" t="s">
        <v>166</v>
      </c>
      <c r="I215" s="6"/>
      <c r="J215" s="6"/>
      <c r="K215" s="6"/>
    </row>
    <row r="216" spans="3:11" ht="12">
      <c r="C216" s="1" t="s">
        <v>167</v>
      </c>
      <c r="I216" s="6"/>
      <c r="J216" s="6"/>
      <c r="K216" s="6"/>
    </row>
    <row r="217" spans="3:11" ht="12">
      <c r="C217" s="1" t="s">
        <v>168</v>
      </c>
      <c r="I217" s="6"/>
      <c r="J217" s="6"/>
      <c r="K217" s="6"/>
    </row>
    <row r="218" spans="3:11" ht="12">
      <c r="C218" s="1" t="s">
        <v>169</v>
      </c>
      <c r="I218" s="6"/>
      <c r="J218" s="6"/>
      <c r="K218" s="6"/>
    </row>
    <row r="219" spans="3:11" ht="12">
      <c r="C219" s="1" t="s">
        <v>170</v>
      </c>
      <c r="I219" s="6">
        <v>350000</v>
      </c>
      <c r="J219" s="6">
        <v>1252918.24</v>
      </c>
      <c r="K219" s="6">
        <f>J219/I219*100</f>
        <v>357.97664</v>
      </c>
    </row>
    <row r="220" spans="9:11" ht="12">
      <c r="I220" s="6"/>
      <c r="J220" s="6"/>
      <c r="K220" s="6"/>
    </row>
    <row r="221" spans="1:11" ht="12">
      <c r="A221" s="1">
        <v>51</v>
      </c>
      <c r="B221" s="1" t="s">
        <v>270</v>
      </c>
      <c r="C221" s="1" t="s">
        <v>271</v>
      </c>
      <c r="I221" s="6"/>
      <c r="J221" s="6"/>
      <c r="K221" s="6"/>
    </row>
    <row r="222" spans="3:11" ht="12">
      <c r="C222" s="1" t="s">
        <v>272</v>
      </c>
      <c r="I222" s="6"/>
      <c r="J222" s="6"/>
      <c r="K222" s="6"/>
    </row>
    <row r="223" spans="3:11" ht="12">
      <c r="C223" s="1" t="s">
        <v>273</v>
      </c>
      <c r="I223" s="6"/>
      <c r="J223" s="6"/>
      <c r="K223" s="6"/>
    </row>
    <row r="224" spans="3:11" ht="12">
      <c r="C224" s="1" t="s">
        <v>166</v>
      </c>
      <c r="I224" s="6"/>
      <c r="J224" s="6"/>
      <c r="K224" s="6"/>
    </row>
    <row r="225" spans="3:11" ht="12">
      <c r="C225" s="1" t="s">
        <v>274</v>
      </c>
      <c r="I225" s="6"/>
      <c r="J225" s="6"/>
      <c r="K225" s="6"/>
    </row>
    <row r="226" spans="3:11" ht="12">
      <c r="C226" s="1" t="s">
        <v>275</v>
      </c>
      <c r="I226" s="6">
        <v>0</v>
      </c>
      <c r="J226" s="6">
        <v>16826</v>
      </c>
      <c r="K226" s="6"/>
    </row>
    <row r="227" spans="9:11" ht="12">
      <c r="I227" s="6"/>
      <c r="J227" s="6"/>
      <c r="K227" s="6"/>
    </row>
    <row r="228" spans="1:11" ht="12">
      <c r="A228" s="1">
        <v>52</v>
      </c>
      <c r="B228" s="1" t="s">
        <v>299</v>
      </c>
      <c r="C228" s="1" t="s">
        <v>271</v>
      </c>
      <c r="I228" s="6"/>
      <c r="J228" s="6"/>
      <c r="K228" s="6"/>
    </row>
    <row r="229" spans="3:11" ht="12">
      <c r="C229" s="1" t="s">
        <v>272</v>
      </c>
      <c r="I229" s="6"/>
      <c r="J229" s="6"/>
      <c r="K229" s="6"/>
    </row>
    <row r="230" spans="3:11" ht="12">
      <c r="C230" s="1" t="s">
        <v>273</v>
      </c>
      <c r="I230" s="6"/>
      <c r="J230" s="6"/>
      <c r="K230" s="6"/>
    </row>
    <row r="231" spans="3:11" ht="12">
      <c r="C231" s="1" t="s">
        <v>166</v>
      </c>
      <c r="I231" s="6"/>
      <c r="J231" s="6"/>
      <c r="K231" s="6"/>
    </row>
    <row r="232" spans="3:11" ht="12">
      <c r="C232" s="1" t="s">
        <v>274</v>
      </c>
      <c r="I232" s="6"/>
      <c r="J232" s="6"/>
      <c r="K232" s="6"/>
    </row>
    <row r="233" spans="3:11" ht="12">
      <c r="C233" s="1" t="s">
        <v>275</v>
      </c>
      <c r="I233" s="6">
        <v>0</v>
      </c>
      <c r="J233" s="6">
        <v>456.02</v>
      </c>
      <c r="K233" s="6"/>
    </row>
    <row r="234" spans="9:11" ht="12">
      <c r="I234" s="6"/>
      <c r="J234" s="6"/>
      <c r="K234" s="6"/>
    </row>
    <row r="235" spans="1:11" ht="12">
      <c r="A235" s="1">
        <v>53</v>
      </c>
      <c r="B235" s="1" t="s">
        <v>171</v>
      </c>
      <c r="C235" s="1" t="s">
        <v>172</v>
      </c>
      <c r="I235" s="6"/>
      <c r="J235" s="6"/>
      <c r="K235" s="6"/>
    </row>
    <row r="236" spans="3:11" ht="12">
      <c r="C236" s="1" t="s">
        <v>173</v>
      </c>
      <c r="I236" s="6"/>
      <c r="J236" s="6"/>
      <c r="K236" s="6"/>
    </row>
    <row r="237" spans="3:11" ht="12">
      <c r="C237" s="1" t="s">
        <v>174</v>
      </c>
      <c r="I237" s="6"/>
      <c r="J237" s="6"/>
      <c r="K237" s="6"/>
    </row>
    <row r="238" spans="3:11" ht="12">
      <c r="C238" s="1" t="s">
        <v>175</v>
      </c>
      <c r="I238" s="6">
        <v>527000</v>
      </c>
      <c r="J238" s="6">
        <v>880580.79</v>
      </c>
      <c r="K238" s="6">
        <f>J238/I238*100</f>
        <v>167.09312903225808</v>
      </c>
    </row>
    <row r="239" spans="9:11" ht="12">
      <c r="I239" s="6"/>
      <c r="J239" s="6"/>
      <c r="K239" s="6"/>
    </row>
    <row r="240" spans="1:11" ht="12">
      <c r="A240" s="1">
        <v>54</v>
      </c>
      <c r="B240" s="1" t="s">
        <v>176</v>
      </c>
      <c r="C240" s="1" t="s">
        <v>177</v>
      </c>
      <c r="I240" s="6"/>
      <c r="J240" s="6"/>
      <c r="K240" s="6"/>
    </row>
    <row r="241" spans="3:11" ht="12">
      <c r="C241" s="1" t="s">
        <v>178</v>
      </c>
      <c r="I241" s="6"/>
      <c r="J241" s="6"/>
      <c r="K241" s="6"/>
    </row>
    <row r="242" spans="3:11" ht="12">
      <c r="C242" s="1" t="s">
        <v>179</v>
      </c>
      <c r="I242" s="6"/>
      <c r="J242" s="6"/>
      <c r="K242" s="6"/>
    </row>
    <row r="243" spans="3:11" ht="12">
      <c r="C243" s="1" t="s">
        <v>180</v>
      </c>
      <c r="I243" s="6">
        <v>300000</v>
      </c>
      <c r="J243" s="6">
        <v>952467.68</v>
      </c>
      <c r="K243" s="6">
        <f>J243/I243*100</f>
        <v>317.4892266666667</v>
      </c>
    </row>
    <row r="244" spans="9:11" ht="12">
      <c r="I244" s="6"/>
      <c r="J244" s="6"/>
      <c r="K244" s="6"/>
    </row>
    <row r="245" spans="1:11" ht="12">
      <c r="A245" s="1">
        <v>55</v>
      </c>
      <c r="B245" s="1" t="s">
        <v>301</v>
      </c>
      <c r="C245" s="1" t="s">
        <v>302</v>
      </c>
      <c r="I245" s="6"/>
      <c r="J245" s="6"/>
      <c r="K245" s="6"/>
    </row>
    <row r="246" spans="3:11" ht="12">
      <c r="C246" s="1" t="s">
        <v>303</v>
      </c>
      <c r="I246" s="6">
        <v>0</v>
      </c>
      <c r="J246" s="6">
        <v>1206.32</v>
      </c>
      <c r="K246" s="6"/>
    </row>
    <row r="247" spans="9:11" ht="12">
      <c r="I247" s="6"/>
      <c r="J247" s="6"/>
      <c r="K247" s="6"/>
    </row>
    <row r="248" spans="1:11" ht="12">
      <c r="A248" s="1">
        <v>56</v>
      </c>
      <c r="B248" s="3" t="s">
        <v>181</v>
      </c>
      <c r="C248" s="3" t="s">
        <v>182</v>
      </c>
      <c r="D248" s="3"/>
      <c r="E248" s="3"/>
      <c r="F248" s="3"/>
      <c r="G248" s="3"/>
      <c r="H248" s="2"/>
      <c r="I248" s="5">
        <f>SUM(I253+I259+I263+I266+I270+I274+I278+I282+I287+I298+I303+I307)</f>
        <v>195000</v>
      </c>
      <c r="J248" s="5">
        <f>SUM(J253+J259+J263+J266+J270+J274+J278+J282+J287+J298+J303+J290+J294+J307)</f>
        <v>492062.42000000004</v>
      </c>
      <c r="K248" s="5">
        <f>J248/I248*100</f>
        <v>252.3397025641026</v>
      </c>
    </row>
    <row r="249" spans="2:11" ht="12">
      <c r="B249" s="3"/>
      <c r="C249" s="3"/>
      <c r="D249" s="3"/>
      <c r="E249" s="3"/>
      <c r="F249" s="3"/>
      <c r="G249" s="3"/>
      <c r="H249" s="2"/>
      <c r="I249" s="5"/>
      <c r="J249" s="5"/>
      <c r="K249" s="5"/>
    </row>
    <row r="250" spans="1:11" ht="12">
      <c r="A250" s="1">
        <v>57</v>
      </c>
      <c r="B250" s="1" t="s">
        <v>233</v>
      </c>
      <c r="C250" s="1" t="s">
        <v>234</v>
      </c>
      <c r="I250" s="5"/>
      <c r="J250" s="5"/>
      <c r="K250" s="5"/>
    </row>
    <row r="251" spans="3:11" ht="12">
      <c r="C251" s="1" t="s">
        <v>235</v>
      </c>
      <c r="I251" s="5"/>
      <c r="J251" s="5"/>
      <c r="K251" s="5"/>
    </row>
    <row r="252" spans="3:11" ht="12">
      <c r="C252" s="1" t="s">
        <v>236</v>
      </c>
      <c r="I252" s="5"/>
      <c r="J252" s="5"/>
      <c r="K252" s="5"/>
    </row>
    <row r="253" spans="3:11" ht="12">
      <c r="C253" s="1" t="s">
        <v>237</v>
      </c>
      <c r="I253" s="6">
        <v>0</v>
      </c>
      <c r="J253" s="6">
        <v>6370.48</v>
      </c>
      <c r="K253" s="6"/>
    </row>
    <row r="254" spans="9:11" ht="12">
      <c r="I254" s="6"/>
      <c r="J254" s="6"/>
      <c r="K254" s="6"/>
    </row>
    <row r="255" spans="1:11" ht="12">
      <c r="A255" s="1">
        <v>58</v>
      </c>
      <c r="B255" s="1" t="s">
        <v>183</v>
      </c>
      <c r="C255" s="1" t="s">
        <v>184</v>
      </c>
      <c r="I255" s="6"/>
      <c r="J255" s="6"/>
      <c r="K255" s="6"/>
    </row>
    <row r="256" spans="3:11" ht="12">
      <c r="C256" s="1" t="s">
        <v>185</v>
      </c>
      <c r="I256" s="6"/>
      <c r="J256" s="6"/>
      <c r="K256" s="6"/>
    </row>
    <row r="257" spans="3:11" ht="12">
      <c r="C257" s="1" t="s">
        <v>186</v>
      </c>
      <c r="I257" s="6"/>
      <c r="J257" s="6"/>
      <c r="K257" s="6"/>
    </row>
    <row r="258" spans="3:11" ht="12">
      <c r="C258" s="1" t="s">
        <v>187</v>
      </c>
      <c r="I258" s="6"/>
      <c r="J258" s="6"/>
      <c r="K258" s="6"/>
    </row>
    <row r="259" spans="3:11" ht="12">
      <c r="C259" s="1" t="s">
        <v>188</v>
      </c>
      <c r="I259" s="6">
        <v>80000</v>
      </c>
      <c r="J259" s="6">
        <v>10500</v>
      </c>
      <c r="K259" s="6">
        <f>J259/I259*100</f>
        <v>13.125</v>
      </c>
    </row>
    <row r="260" spans="9:11" ht="12">
      <c r="I260" s="6"/>
      <c r="J260" s="6"/>
      <c r="K260" s="6"/>
    </row>
    <row r="261" spans="1:11" ht="12">
      <c r="A261" s="1">
        <v>59</v>
      </c>
      <c r="B261" s="1" t="s">
        <v>189</v>
      </c>
      <c r="C261" s="1" t="s">
        <v>190</v>
      </c>
      <c r="I261" s="6"/>
      <c r="J261" s="6"/>
      <c r="K261" s="6"/>
    </row>
    <row r="262" spans="3:11" ht="12">
      <c r="C262" s="1" t="s">
        <v>191</v>
      </c>
      <c r="I262" s="6"/>
      <c r="J262" s="6"/>
      <c r="K262" s="6"/>
    </row>
    <row r="263" spans="3:11" ht="12">
      <c r="C263" s="1" t="s">
        <v>70</v>
      </c>
      <c r="I263" s="6">
        <v>10000</v>
      </c>
      <c r="J263" s="6">
        <v>0</v>
      </c>
      <c r="K263" s="6">
        <f>J263/I263*100</f>
        <v>0</v>
      </c>
    </row>
    <row r="264" spans="9:11" ht="12">
      <c r="I264" s="6"/>
      <c r="J264" s="6"/>
      <c r="K264" s="6"/>
    </row>
    <row r="265" spans="1:11" ht="12">
      <c r="A265" s="1">
        <v>60</v>
      </c>
      <c r="B265" s="1" t="s">
        <v>192</v>
      </c>
      <c r="C265" s="1" t="s">
        <v>184</v>
      </c>
      <c r="I265" s="6"/>
      <c r="J265" s="6"/>
      <c r="K265" s="6"/>
    </row>
    <row r="266" spans="3:11" ht="12">
      <c r="C266" s="1" t="s">
        <v>193</v>
      </c>
      <c r="I266" s="6">
        <v>7000</v>
      </c>
      <c r="J266" s="6">
        <v>9000</v>
      </c>
      <c r="K266" s="6">
        <f>J266/I266*100</f>
        <v>128.57142857142858</v>
      </c>
    </row>
    <row r="267" spans="9:11" ht="12">
      <c r="I267" s="6"/>
      <c r="J267" s="6"/>
      <c r="K267" s="6"/>
    </row>
    <row r="268" spans="1:11" ht="12">
      <c r="A268" s="1">
        <v>61</v>
      </c>
      <c r="B268" s="1" t="s">
        <v>194</v>
      </c>
      <c r="C268" s="1" t="s">
        <v>190</v>
      </c>
      <c r="I268" s="6"/>
      <c r="J268" s="6"/>
      <c r="K268" s="6"/>
    </row>
    <row r="269" spans="3:11" ht="12">
      <c r="C269" s="1" t="s">
        <v>191</v>
      </c>
      <c r="I269" s="6"/>
      <c r="J269" s="6"/>
      <c r="K269" s="6"/>
    </row>
    <row r="270" spans="3:11" ht="12">
      <c r="C270" s="1" t="s">
        <v>70</v>
      </c>
      <c r="I270" s="6">
        <v>10000</v>
      </c>
      <c r="J270" s="6">
        <v>116162.93</v>
      </c>
      <c r="K270" s="6">
        <f>J270/I270*100</f>
        <v>1161.6292999999998</v>
      </c>
    </row>
    <row r="271" spans="9:11" ht="12">
      <c r="I271" s="6"/>
      <c r="J271" s="6"/>
      <c r="K271" s="6"/>
    </row>
    <row r="272" spans="1:11" ht="12">
      <c r="A272" s="1">
        <v>62</v>
      </c>
      <c r="B272" s="1" t="s">
        <v>195</v>
      </c>
      <c r="C272" s="1" t="s">
        <v>190</v>
      </c>
      <c r="I272" s="6"/>
      <c r="J272" s="6"/>
      <c r="K272" s="6"/>
    </row>
    <row r="273" spans="3:11" ht="12">
      <c r="C273" s="1" t="s">
        <v>191</v>
      </c>
      <c r="I273" s="6"/>
      <c r="J273" s="6"/>
      <c r="K273" s="6"/>
    </row>
    <row r="274" spans="3:11" ht="12">
      <c r="C274" s="1" t="s">
        <v>196</v>
      </c>
      <c r="I274" s="6">
        <v>18000</v>
      </c>
      <c r="J274" s="6">
        <v>6100</v>
      </c>
      <c r="K274" s="6">
        <f>J274/I274*100</f>
        <v>33.88888888888889</v>
      </c>
    </row>
    <row r="275" spans="9:11" ht="12">
      <c r="I275" s="6"/>
      <c r="J275" s="6"/>
      <c r="K275" s="6"/>
    </row>
    <row r="276" spans="1:11" ht="12">
      <c r="A276" s="1">
        <v>63</v>
      </c>
      <c r="B276" s="1" t="s">
        <v>197</v>
      </c>
      <c r="C276" s="1" t="s">
        <v>190</v>
      </c>
      <c r="I276" s="6"/>
      <c r="J276" s="6"/>
      <c r="K276" s="6"/>
    </row>
    <row r="277" spans="3:11" ht="12">
      <c r="C277" s="1" t="s">
        <v>191</v>
      </c>
      <c r="I277" s="6"/>
      <c r="J277" s="6"/>
      <c r="K277" s="6"/>
    </row>
    <row r="278" spans="3:11" ht="12">
      <c r="C278" s="1" t="s">
        <v>70</v>
      </c>
      <c r="I278" s="6">
        <v>10000</v>
      </c>
      <c r="J278" s="6">
        <v>65943.15</v>
      </c>
      <c r="K278" s="6">
        <f>J278/I278*100</f>
        <v>659.4314999999999</v>
      </c>
    </row>
    <row r="279" spans="9:11" ht="12">
      <c r="I279" s="6"/>
      <c r="J279" s="6"/>
      <c r="K279" s="6"/>
    </row>
    <row r="280" spans="1:11" ht="12">
      <c r="A280" s="1">
        <v>64</v>
      </c>
      <c r="B280" s="1" t="s">
        <v>198</v>
      </c>
      <c r="C280" s="1" t="s">
        <v>190</v>
      </c>
      <c r="I280" s="6"/>
      <c r="J280" s="6"/>
      <c r="K280" s="6"/>
    </row>
    <row r="281" spans="3:11" ht="12">
      <c r="C281" s="1" t="s">
        <v>191</v>
      </c>
      <c r="I281" s="6"/>
      <c r="J281" s="6"/>
      <c r="K281" s="6"/>
    </row>
    <row r="282" spans="3:11" ht="12">
      <c r="C282" s="1" t="s">
        <v>70</v>
      </c>
      <c r="I282" s="6">
        <v>60000</v>
      </c>
      <c r="J282" s="6">
        <v>252284.96</v>
      </c>
      <c r="K282" s="6">
        <f>J282/I282*100</f>
        <v>420.4749333333333</v>
      </c>
    </row>
    <row r="283" spans="9:11" ht="12">
      <c r="I283" s="6"/>
      <c r="J283" s="6"/>
      <c r="K283" s="6"/>
    </row>
    <row r="284" spans="1:11" ht="12">
      <c r="A284" s="1">
        <v>65</v>
      </c>
      <c r="B284" s="1" t="s">
        <v>238</v>
      </c>
      <c r="C284" s="1" t="s">
        <v>239</v>
      </c>
      <c r="I284" s="6"/>
      <c r="J284" s="6"/>
      <c r="K284" s="6"/>
    </row>
    <row r="285" spans="3:11" ht="12">
      <c r="C285" s="1" t="s">
        <v>240</v>
      </c>
      <c r="I285" s="6"/>
      <c r="J285" s="6"/>
      <c r="K285" s="6"/>
    </row>
    <row r="286" spans="3:11" ht="12">
      <c r="C286" s="1" t="s">
        <v>241</v>
      </c>
      <c r="I286" s="6"/>
      <c r="J286" s="6"/>
      <c r="K286" s="6"/>
    </row>
    <row r="287" spans="3:11" ht="12">
      <c r="C287" s="1" t="s">
        <v>242</v>
      </c>
      <c r="I287" s="6">
        <v>0</v>
      </c>
      <c r="J287" s="6">
        <v>1600</v>
      </c>
      <c r="K287" s="6"/>
    </row>
    <row r="288" spans="9:11" ht="12">
      <c r="I288" s="6"/>
      <c r="J288" s="6"/>
      <c r="K288" s="6"/>
    </row>
    <row r="289" spans="1:11" ht="12">
      <c r="A289" s="1">
        <v>66</v>
      </c>
      <c r="B289" s="1" t="s">
        <v>276</v>
      </c>
      <c r="C289" s="1" t="s">
        <v>277</v>
      </c>
      <c r="I289" s="6"/>
      <c r="J289" s="6"/>
      <c r="K289" s="6"/>
    </row>
    <row r="290" spans="3:11" ht="12">
      <c r="C290" s="1" t="s">
        <v>278</v>
      </c>
      <c r="I290" s="6">
        <v>0</v>
      </c>
      <c r="J290" s="6">
        <v>500</v>
      </c>
      <c r="K290" s="6"/>
    </row>
    <row r="291" spans="9:11" ht="12">
      <c r="I291" s="6"/>
      <c r="J291" s="6"/>
      <c r="K291" s="6"/>
    </row>
    <row r="292" spans="1:11" ht="12">
      <c r="A292" s="1">
        <v>67</v>
      </c>
      <c r="B292" s="1" t="s">
        <v>279</v>
      </c>
      <c r="C292" s="1" t="s">
        <v>190</v>
      </c>
      <c r="I292" s="6"/>
      <c r="J292" s="6"/>
      <c r="K292" s="6"/>
    </row>
    <row r="293" spans="3:11" ht="12">
      <c r="C293" s="1" t="s">
        <v>191</v>
      </c>
      <c r="I293" s="6"/>
      <c r="J293" s="6"/>
      <c r="K293" s="6"/>
    </row>
    <row r="294" spans="3:11" ht="12">
      <c r="C294" s="1" t="s">
        <v>70</v>
      </c>
      <c r="I294" s="6">
        <v>0</v>
      </c>
      <c r="J294" s="6">
        <v>0</v>
      </c>
      <c r="K294" s="6"/>
    </row>
    <row r="295" spans="9:11" ht="12">
      <c r="I295" s="6"/>
      <c r="J295" s="6"/>
      <c r="K295" s="6"/>
    </row>
    <row r="296" spans="1:11" ht="12">
      <c r="A296" s="1">
        <v>68</v>
      </c>
      <c r="B296" s="1" t="s">
        <v>232</v>
      </c>
      <c r="C296" s="1" t="s">
        <v>190</v>
      </c>
      <c r="I296" s="6"/>
      <c r="J296" s="6"/>
      <c r="K296" s="6"/>
    </row>
    <row r="297" spans="3:11" ht="12">
      <c r="C297" s="1" t="s">
        <v>191</v>
      </c>
      <c r="I297" s="6"/>
      <c r="J297" s="6"/>
      <c r="K297" s="6"/>
    </row>
    <row r="298" spans="3:11" ht="12">
      <c r="C298" s="1" t="s">
        <v>70</v>
      </c>
      <c r="I298" s="6">
        <v>0</v>
      </c>
      <c r="J298" s="6">
        <v>5600.9</v>
      </c>
      <c r="K298" s="6"/>
    </row>
    <row r="299" spans="9:11" ht="12">
      <c r="I299" s="6"/>
      <c r="J299" s="6"/>
      <c r="K299" s="6"/>
    </row>
    <row r="300" spans="1:11" ht="12">
      <c r="A300" s="1">
        <v>69</v>
      </c>
      <c r="B300" s="1" t="s">
        <v>262</v>
      </c>
      <c r="C300" s="1" t="s">
        <v>184</v>
      </c>
      <c r="I300" s="6"/>
      <c r="J300" s="6"/>
      <c r="K300" s="6"/>
    </row>
    <row r="301" spans="3:11" ht="12">
      <c r="C301" s="1" t="s">
        <v>263</v>
      </c>
      <c r="I301" s="6"/>
      <c r="J301" s="6"/>
      <c r="K301" s="6"/>
    </row>
    <row r="302" spans="3:11" ht="12">
      <c r="C302" s="1" t="s">
        <v>264</v>
      </c>
      <c r="I302" s="6"/>
      <c r="J302" s="6"/>
      <c r="K302" s="6"/>
    </row>
    <row r="303" spans="3:11" ht="12">
      <c r="C303" s="1" t="s">
        <v>265</v>
      </c>
      <c r="I303" s="6">
        <v>0</v>
      </c>
      <c r="J303" s="6">
        <v>15000</v>
      </c>
      <c r="K303" s="6"/>
    </row>
    <row r="304" spans="9:11" ht="12">
      <c r="I304" s="6"/>
      <c r="J304" s="6"/>
      <c r="K304" s="6"/>
    </row>
    <row r="305" spans="1:11" ht="12">
      <c r="A305" s="1">
        <v>70</v>
      </c>
      <c r="B305" s="1" t="s">
        <v>300</v>
      </c>
      <c r="C305" s="1" t="s">
        <v>190</v>
      </c>
      <c r="I305" s="6"/>
      <c r="J305" s="6"/>
      <c r="K305" s="6"/>
    </row>
    <row r="306" spans="3:11" ht="12">
      <c r="C306" s="1" t="s">
        <v>191</v>
      </c>
      <c r="I306" s="6"/>
      <c r="J306" s="6"/>
      <c r="K306" s="6"/>
    </row>
    <row r="307" spans="3:11" ht="12">
      <c r="C307" s="1" t="s">
        <v>70</v>
      </c>
      <c r="I307" s="6">
        <v>0</v>
      </c>
      <c r="J307" s="6">
        <v>3000</v>
      </c>
      <c r="K307" s="6"/>
    </row>
    <row r="308" spans="9:11" ht="12">
      <c r="I308" s="6"/>
      <c r="J308" s="6"/>
      <c r="K308" s="6"/>
    </row>
    <row r="309" spans="1:11" ht="12">
      <c r="A309" s="1">
        <v>71</v>
      </c>
      <c r="B309" s="3" t="s">
        <v>266</v>
      </c>
      <c r="C309" s="3" t="s">
        <v>267</v>
      </c>
      <c r="D309" s="3"/>
      <c r="E309" s="3"/>
      <c r="F309" s="3"/>
      <c r="I309" s="5">
        <v>0</v>
      </c>
      <c r="J309" s="5">
        <f>J311</f>
        <v>821.33</v>
      </c>
      <c r="K309" s="5"/>
    </row>
    <row r="310" spans="9:11" ht="12">
      <c r="I310" s="6"/>
      <c r="J310" s="6"/>
      <c r="K310" s="6"/>
    </row>
    <row r="311" spans="1:11" ht="12">
      <c r="A311" s="1">
        <v>72</v>
      </c>
      <c r="B311" s="1" t="s">
        <v>268</v>
      </c>
      <c r="C311" s="1" t="s">
        <v>269</v>
      </c>
      <c r="I311" s="6">
        <v>0</v>
      </c>
      <c r="J311" s="6">
        <v>821.33</v>
      </c>
      <c r="K311" s="6"/>
    </row>
    <row r="312" spans="9:11" ht="12">
      <c r="I312" s="6"/>
      <c r="J312" s="6"/>
      <c r="K312" s="6"/>
    </row>
    <row r="313" spans="1:11" ht="12">
      <c r="A313" s="1">
        <v>73</v>
      </c>
      <c r="B313" s="3" t="s">
        <v>199</v>
      </c>
      <c r="C313" s="3" t="s">
        <v>200</v>
      </c>
      <c r="D313" s="3"/>
      <c r="E313" s="3"/>
      <c r="F313" s="3"/>
      <c r="G313" s="2"/>
      <c r="H313" s="2"/>
      <c r="I313" s="5">
        <f>I316</f>
        <v>519173025</v>
      </c>
      <c r="J313" s="5">
        <f>J316+J380</f>
        <v>380507330.74</v>
      </c>
      <c r="K313" s="5">
        <f>J313/I313*100</f>
        <v>73.29104410615325</v>
      </c>
    </row>
    <row r="314" spans="2:11" ht="12">
      <c r="B314" s="3"/>
      <c r="C314" s="3"/>
      <c r="D314" s="3"/>
      <c r="E314" s="3"/>
      <c r="F314" s="3"/>
      <c r="G314" s="2"/>
      <c r="H314" s="2"/>
      <c r="I314" s="5"/>
      <c r="J314" s="5"/>
      <c r="K314" s="5"/>
    </row>
    <row r="315" spans="1:11" ht="12">
      <c r="A315" s="1">
        <v>74</v>
      </c>
      <c r="B315" s="3" t="s">
        <v>201</v>
      </c>
      <c r="C315" s="3" t="s">
        <v>202</v>
      </c>
      <c r="D315" s="3"/>
      <c r="E315" s="3"/>
      <c r="F315" s="3"/>
      <c r="G315" s="2"/>
      <c r="H315" s="2"/>
      <c r="I315" s="5"/>
      <c r="J315" s="5"/>
      <c r="K315" s="5"/>
    </row>
    <row r="316" spans="2:11" ht="12">
      <c r="B316" s="3"/>
      <c r="C316" s="3" t="s">
        <v>203</v>
      </c>
      <c r="D316" s="3"/>
      <c r="E316" s="3"/>
      <c r="F316" s="3"/>
      <c r="G316" s="2"/>
      <c r="H316" s="2"/>
      <c r="I316" s="5">
        <f>SUM(I319+I331+I335+I339+I343+I346+I351+I377+I375+I365+I354+I373+I324+I329+I358+I368+I363)</f>
        <v>519173025</v>
      </c>
      <c r="J316" s="5">
        <f>SUM(J319+J331+J335+J339+J343+J346+J351+J377+J375+J365+J354+J373+J324+J329+J358+J368+J363)</f>
        <v>381792887.74</v>
      </c>
      <c r="K316" s="5">
        <f>J316/I316*100</f>
        <v>73.5386603993919</v>
      </c>
    </row>
    <row r="317" spans="9:11" ht="12">
      <c r="I317" s="6"/>
      <c r="J317" s="6"/>
      <c r="K317" s="6"/>
    </row>
    <row r="318" spans="1:11" ht="12">
      <c r="A318" s="1">
        <v>75</v>
      </c>
      <c r="B318" s="1" t="s">
        <v>204</v>
      </c>
      <c r="C318" s="1" t="s">
        <v>205</v>
      </c>
      <c r="I318" s="6"/>
      <c r="J318" s="6"/>
      <c r="K318" s="6"/>
    </row>
    <row r="319" spans="3:11" ht="12">
      <c r="C319" s="1" t="s">
        <v>206</v>
      </c>
      <c r="I319" s="6">
        <v>84462000</v>
      </c>
      <c r="J319" s="6">
        <v>63342000</v>
      </c>
      <c r="K319" s="6">
        <f>J319/I319*100</f>
        <v>74.99467216026142</v>
      </c>
    </row>
    <row r="320" spans="9:11" ht="12">
      <c r="I320" s="6"/>
      <c r="J320" s="6"/>
      <c r="K320" s="6"/>
    </row>
    <row r="321" spans="1:11" ht="12">
      <c r="A321" s="1">
        <v>76</v>
      </c>
      <c r="B321" s="1" t="s">
        <v>315</v>
      </c>
      <c r="C321" s="1" t="s">
        <v>316</v>
      </c>
      <c r="I321" s="6"/>
      <c r="J321" s="6"/>
      <c r="K321" s="6"/>
    </row>
    <row r="322" spans="3:11" ht="12">
      <c r="C322" s="1" t="s">
        <v>317</v>
      </c>
      <c r="I322" s="6"/>
      <c r="J322" s="6"/>
      <c r="K322" s="6"/>
    </row>
    <row r="323" spans="3:11" ht="12">
      <c r="C323" s="1" t="s">
        <v>318</v>
      </c>
      <c r="I323" s="6"/>
      <c r="J323" s="6"/>
      <c r="K323" s="6"/>
    </row>
    <row r="324" spans="3:11" ht="12">
      <c r="C324" s="1" t="s">
        <v>319</v>
      </c>
      <c r="I324" s="6">
        <v>200000</v>
      </c>
      <c r="J324" s="6">
        <v>200000</v>
      </c>
      <c r="K324" s="6">
        <f>J324/I324*100</f>
        <v>100</v>
      </c>
    </row>
    <row r="325" spans="9:11" ht="12">
      <c r="I325" s="6"/>
      <c r="J325" s="6"/>
      <c r="K325" s="6"/>
    </row>
    <row r="326" spans="1:11" ht="12">
      <c r="A326" s="1">
        <v>77</v>
      </c>
      <c r="B326" s="1" t="s">
        <v>320</v>
      </c>
      <c r="C326" s="1" t="s">
        <v>316</v>
      </c>
      <c r="I326" s="6"/>
      <c r="J326" s="6"/>
      <c r="K326" s="6"/>
    </row>
    <row r="327" spans="3:11" ht="12">
      <c r="C327" s="1" t="s">
        <v>317</v>
      </c>
      <c r="I327" s="6"/>
      <c r="J327" s="6"/>
      <c r="K327" s="6"/>
    </row>
    <row r="328" spans="3:11" ht="12">
      <c r="C328" s="1" t="s">
        <v>321</v>
      </c>
      <c r="I328" s="6"/>
      <c r="J328" s="6"/>
      <c r="K328" s="6"/>
    </row>
    <row r="329" spans="3:11" ht="12">
      <c r="C329" s="1" t="s">
        <v>322</v>
      </c>
      <c r="I329" s="6">
        <v>50000</v>
      </c>
      <c r="J329" s="6">
        <v>50000</v>
      </c>
      <c r="K329" s="6">
        <f>J329/I329*100</f>
        <v>100</v>
      </c>
    </row>
    <row r="330" spans="9:11" ht="12">
      <c r="I330" s="6"/>
      <c r="J330" s="6"/>
      <c r="K330" s="6"/>
    </row>
    <row r="331" spans="1:11" ht="12">
      <c r="A331" s="1">
        <v>78</v>
      </c>
      <c r="B331" s="1" t="s">
        <v>207</v>
      </c>
      <c r="C331" s="1" t="s">
        <v>208</v>
      </c>
      <c r="I331" s="6">
        <v>166276000</v>
      </c>
      <c r="J331" s="6">
        <v>122654000</v>
      </c>
      <c r="K331" s="6">
        <f>J331/I331*100</f>
        <v>73.76530587697563</v>
      </c>
    </row>
    <row r="332" spans="9:11" ht="12">
      <c r="I332" s="6"/>
      <c r="J332" s="6"/>
      <c r="K332" s="6"/>
    </row>
    <row r="333" spans="1:11" ht="12">
      <c r="A333" s="1">
        <v>79</v>
      </c>
      <c r="B333" s="1" t="s">
        <v>209</v>
      </c>
      <c r="C333" s="1" t="s">
        <v>210</v>
      </c>
      <c r="I333" s="6"/>
      <c r="J333" s="6"/>
      <c r="K333" s="6"/>
    </row>
    <row r="334" spans="3:11" ht="12">
      <c r="C334" s="1" t="s">
        <v>211</v>
      </c>
      <c r="I334" s="6"/>
      <c r="J334" s="6"/>
      <c r="K334" s="6"/>
    </row>
    <row r="335" spans="3:11" ht="12">
      <c r="C335" s="1" t="s">
        <v>212</v>
      </c>
      <c r="I335" s="6">
        <v>34792000</v>
      </c>
      <c r="J335" s="6">
        <v>33081277.74</v>
      </c>
      <c r="K335" s="6">
        <f>J335/I335*100</f>
        <v>95.0830010922051</v>
      </c>
    </row>
    <row r="336" spans="9:11" ht="12">
      <c r="I336" s="6"/>
      <c r="J336" s="6"/>
      <c r="K336" s="6"/>
    </row>
    <row r="337" spans="1:11" ht="12">
      <c r="A337" s="1">
        <v>80</v>
      </c>
      <c r="B337" s="1" t="s">
        <v>213</v>
      </c>
      <c r="C337" s="1" t="s">
        <v>214</v>
      </c>
      <c r="I337" s="6"/>
      <c r="J337" s="6"/>
      <c r="K337" s="6"/>
    </row>
    <row r="338" spans="3:11" ht="12">
      <c r="C338" s="1" t="s">
        <v>215</v>
      </c>
      <c r="I338" s="6"/>
      <c r="J338" s="6"/>
      <c r="K338" s="6"/>
    </row>
    <row r="339" spans="3:11" ht="12">
      <c r="C339" s="1" t="s">
        <v>216</v>
      </c>
      <c r="I339" s="6">
        <v>63519400</v>
      </c>
      <c r="J339" s="6">
        <v>56879350</v>
      </c>
      <c r="K339" s="6">
        <f>J339/I339*100</f>
        <v>89.54642203799155</v>
      </c>
    </row>
    <row r="340" spans="9:11" ht="12">
      <c r="I340" s="6"/>
      <c r="J340" s="6"/>
      <c r="K340" s="6"/>
    </row>
    <row r="341" spans="1:11" ht="12">
      <c r="A341" s="1">
        <v>81</v>
      </c>
      <c r="B341" s="1" t="s">
        <v>217</v>
      </c>
      <c r="C341" s="1" t="s">
        <v>214</v>
      </c>
      <c r="I341" s="6"/>
      <c r="J341" s="6"/>
      <c r="K341" s="6"/>
    </row>
    <row r="342" spans="3:11" ht="12">
      <c r="C342" s="1" t="s">
        <v>218</v>
      </c>
      <c r="I342" s="6"/>
      <c r="J342" s="6"/>
      <c r="K342" s="6"/>
    </row>
    <row r="343" spans="3:11" ht="12">
      <c r="C343" s="1" t="s">
        <v>219</v>
      </c>
      <c r="I343" s="6">
        <v>961200</v>
      </c>
      <c r="J343" s="6">
        <v>720900</v>
      </c>
      <c r="K343" s="6">
        <f>J343/I343*100</f>
        <v>75</v>
      </c>
    </row>
    <row r="344" spans="9:11" ht="12">
      <c r="I344" s="6"/>
      <c r="J344" s="6"/>
      <c r="K344" s="6"/>
    </row>
    <row r="345" spans="1:11" ht="12">
      <c r="A345" s="1">
        <v>82</v>
      </c>
      <c r="B345" s="1" t="s">
        <v>220</v>
      </c>
      <c r="C345" s="1" t="s">
        <v>221</v>
      </c>
      <c r="I345" s="6"/>
      <c r="J345" s="6"/>
      <c r="K345" s="6"/>
    </row>
    <row r="346" spans="3:11" ht="12">
      <c r="C346" s="1" t="s">
        <v>222</v>
      </c>
      <c r="I346" s="6">
        <v>11916000</v>
      </c>
      <c r="J346" s="6">
        <v>7704935</v>
      </c>
      <c r="K346" s="6">
        <f>J346/I346*100</f>
        <v>64.6604145686472</v>
      </c>
    </row>
    <row r="347" spans="9:11" ht="12">
      <c r="I347" s="6"/>
      <c r="J347" s="6"/>
      <c r="K347" s="6"/>
    </row>
    <row r="348" spans="1:11" ht="12">
      <c r="A348" s="1">
        <v>83</v>
      </c>
      <c r="B348" s="1" t="s">
        <v>257</v>
      </c>
      <c r="C348" s="1" t="s">
        <v>258</v>
      </c>
      <c r="I348" s="6"/>
      <c r="J348" s="6"/>
      <c r="K348" s="6"/>
    </row>
    <row r="349" spans="3:11" ht="12">
      <c r="C349" s="1" t="s">
        <v>259</v>
      </c>
      <c r="I349" s="6"/>
      <c r="J349" s="6"/>
      <c r="K349" s="6"/>
    </row>
    <row r="350" spans="3:11" ht="12">
      <c r="C350" s="1" t="s">
        <v>260</v>
      </c>
      <c r="I350" s="6"/>
      <c r="J350" s="6"/>
      <c r="K350" s="6"/>
    </row>
    <row r="351" spans="3:11" ht="12">
      <c r="C351" s="1" t="s">
        <v>261</v>
      </c>
      <c r="I351" s="6">
        <v>270000</v>
      </c>
      <c r="J351" s="6">
        <v>270000</v>
      </c>
      <c r="K351" s="6">
        <f>J351/I351*100</f>
        <v>100</v>
      </c>
    </row>
    <row r="352" spans="9:11" ht="12">
      <c r="I352" s="6"/>
      <c r="J352" s="6"/>
      <c r="K352" s="6"/>
    </row>
    <row r="353" spans="1:11" ht="12">
      <c r="A353" s="1">
        <v>84</v>
      </c>
      <c r="B353" s="1" t="s">
        <v>290</v>
      </c>
      <c r="C353" s="1" t="s">
        <v>291</v>
      </c>
      <c r="I353" s="6"/>
      <c r="J353" s="6"/>
      <c r="K353" s="6"/>
    </row>
    <row r="354" spans="3:11" ht="12">
      <c r="C354" s="1" t="s">
        <v>292</v>
      </c>
      <c r="I354" s="6">
        <v>1605700</v>
      </c>
      <c r="J354" s="6">
        <v>0</v>
      </c>
      <c r="K354" s="6">
        <f>J354/I354*100</f>
        <v>0</v>
      </c>
    </row>
    <row r="355" spans="9:11" ht="12">
      <c r="I355" s="6"/>
      <c r="J355" s="6"/>
      <c r="K355" s="6"/>
    </row>
    <row r="356" spans="1:11" ht="12">
      <c r="A356" s="1">
        <v>85</v>
      </c>
      <c r="B356" s="1" t="s">
        <v>323</v>
      </c>
      <c r="C356" s="1" t="s">
        <v>324</v>
      </c>
      <c r="I356" s="6"/>
      <c r="J356" s="6"/>
      <c r="K356" s="6"/>
    </row>
    <row r="357" spans="3:11" ht="12">
      <c r="C357" s="1" t="s">
        <v>325</v>
      </c>
      <c r="I357" s="6"/>
      <c r="J357" s="6"/>
      <c r="K357" s="6"/>
    </row>
    <row r="358" spans="3:11" ht="12">
      <c r="C358" s="1" t="s">
        <v>326</v>
      </c>
      <c r="I358" s="6">
        <v>24300000</v>
      </c>
      <c r="J358" s="6">
        <v>0</v>
      </c>
      <c r="K358" s="6">
        <f>J358/I358*100</f>
        <v>0</v>
      </c>
    </row>
    <row r="359" spans="9:11" ht="12">
      <c r="I359" s="6"/>
      <c r="J359" s="6"/>
      <c r="K359" s="6"/>
    </row>
    <row r="360" spans="1:11" ht="12">
      <c r="A360" s="1">
        <v>86</v>
      </c>
      <c r="B360" s="1" t="s">
        <v>305</v>
      </c>
      <c r="C360" s="1" t="s">
        <v>258</v>
      </c>
      <c r="I360" s="6"/>
      <c r="J360" s="6"/>
      <c r="K360" s="6"/>
    </row>
    <row r="361" spans="3:11" ht="12">
      <c r="C361" s="1" t="s">
        <v>306</v>
      </c>
      <c r="I361" s="6"/>
      <c r="J361" s="6"/>
      <c r="K361" s="6"/>
    </row>
    <row r="362" spans="3:11" ht="12">
      <c r="C362" s="1" t="s">
        <v>307</v>
      </c>
      <c r="I362" s="6"/>
      <c r="J362" s="6"/>
      <c r="K362" s="6"/>
    </row>
    <row r="363" spans="3:11" ht="12">
      <c r="C363" s="1" t="s">
        <v>308</v>
      </c>
      <c r="I363" s="6">
        <v>3056900</v>
      </c>
      <c r="J363" s="6">
        <v>1834100</v>
      </c>
      <c r="K363" s="6">
        <f>J363/I363*100</f>
        <v>59.998691484837586</v>
      </c>
    </row>
    <row r="364" spans="9:11" ht="12">
      <c r="I364" s="6"/>
      <c r="J364" s="6"/>
      <c r="K364" s="6"/>
    </row>
    <row r="365" spans="1:11" ht="12">
      <c r="A365" s="1">
        <v>87</v>
      </c>
      <c r="B365" s="1" t="s">
        <v>289</v>
      </c>
      <c r="C365" s="1" t="s">
        <v>224</v>
      </c>
      <c r="I365" s="6">
        <v>1076100</v>
      </c>
      <c r="J365" s="6">
        <v>0</v>
      </c>
      <c r="K365" s="6">
        <f>J365/I365*100</f>
        <v>0</v>
      </c>
    </row>
    <row r="366" spans="9:11" ht="12">
      <c r="I366" s="6"/>
      <c r="J366" s="6"/>
      <c r="K366" s="6"/>
    </row>
    <row r="367" spans="1:11" ht="12">
      <c r="A367" s="1">
        <v>88</v>
      </c>
      <c r="B367" s="1" t="s">
        <v>327</v>
      </c>
      <c r="C367" s="1" t="s">
        <v>324</v>
      </c>
      <c r="I367" s="6"/>
      <c r="J367" s="6"/>
      <c r="K367" s="6"/>
    </row>
    <row r="368" spans="3:11" ht="12">
      <c r="C368" s="1" t="s">
        <v>328</v>
      </c>
      <c r="I368" s="6">
        <v>961400</v>
      </c>
      <c r="J368" s="6">
        <v>0</v>
      </c>
      <c r="K368" s="6">
        <f>J368/I368*100</f>
        <v>0</v>
      </c>
    </row>
    <row r="369" spans="9:11" ht="12">
      <c r="I369" s="6"/>
      <c r="J369" s="6"/>
      <c r="K369" s="6"/>
    </row>
    <row r="370" spans="1:11" ht="12">
      <c r="A370" s="1">
        <v>89</v>
      </c>
      <c r="B370" s="1" t="s">
        <v>310</v>
      </c>
      <c r="C370" s="1" t="s">
        <v>311</v>
      </c>
      <c r="J370" s="6"/>
      <c r="K370" s="6"/>
    </row>
    <row r="371" spans="3:11" ht="12">
      <c r="C371" s="1" t="s">
        <v>312</v>
      </c>
      <c r="J371" s="6"/>
      <c r="K371" s="6"/>
    </row>
    <row r="372" spans="3:11" ht="12">
      <c r="C372" s="1" t="s">
        <v>313</v>
      </c>
      <c r="J372" s="6"/>
      <c r="K372" s="6"/>
    </row>
    <row r="373" spans="3:11" ht="12">
      <c r="C373" s="1" t="s">
        <v>314</v>
      </c>
      <c r="I373" s="6">
        <v>657725</v>
      </c>
      <c r="J373" s="6">
        <v>657725</v>
      </c>
      <c r="K373" s="6">
        <f>J373/I373*100</f>
        <v>100</v>
      </c>
    </row>
    <row r="374" spans="9:11" ht="12">
      <c r="I374" s="6"/>
      <c r="J374" s="6"/>
      <c r="K374" s="6"/>
    </row>
    <row r="375" spans="1:11" ht="12">
      <c r="A375" s="1">
        <v>90</v>
      </c>
      <c r="B375" s="1" t="s">
        <v>223</v>
      </c>
      <c r="C375" s="1" t="s">
        <v>224</v>
      </c>
      <c r="I375" s="6">
        <f>19722325-657725+439000</f>
        <v>19503600</v>
      </c>
      <c r="J375" s="6">
        <v>15225600</v>
      </c>
      <c r="K375" s="6">
        <f>J375/I375*100</f>
        <v>78.0655878914662</v>
      </c>
    </row>
    <row r="376" spans="9:11" ht="12">
      <c r="I376" s="6"/>
      <c r="J376" s="6"/>
      <c r="K376" s="6"/>
    </row>
    <row r="377" spans="1:11" ht="12">
      <c r="A377" s="1">
        <v>91</v>
      </c>
      <c r="B377" s="1" t="s">
        <v>225</v>
      </c>
      <c r="C377" s="1" t="s">
        <v>224</v>
      </c>
      <c r="I377" s="6">
        <v>105565000</v>
      </c>
      <c r="J377" s="6">
        <v>79173000</v>
      </c>
      <c r="K377" s="6">
        <f>J377/I377*100</f>
        <v>74.99928953725194</v>
      </c>
    </row>
    <row r="378" ht="12">
      <c r="K378" s="6"/>
    </row>
    <row r="379" spans="1:11" ht="12">
      <c r="A379" s="1">
        <v>92</v>
      </c>
      <c r="B379" s="3" t="s">
        <v>245</v>
      </c>
      <c r="C379" s="3" t="s">
        <v>246</v>
      </c>
      <c r="D379" s="3"/>
      <c r="E379" s="3"/>
      <c r="F379" s="3"/>
      <c r="G379" s="3"/>
      <c r="H379" s="3"/>
      <c r="K379" s="6"/>
    </row>
    <row r="380" spans="2:11" ht="12">
      <c r="B380" s="3"/>
      <c r="C380" s="3" t="s">
        <v>247</v>
      </c>
      <c r="D380" s="3"/>
      <c r="E380" s="3"/>
      <c r="F380" s="3"/>
      <c r="G380" s="3"/>
      <c r="H380" s="3"/>
      <c r="J380" s="5">
        <f>J384+J388+J392</f>
        <v>-1285557</v>
      </c>
      <c r="K380" s="6"/>
    </row>
    <row r="381" ht="12">
      <c r="K381" s="6"/>
    </row>
    <row r="382" spans="1:11" ht="12">
      <c r="A382" s="1">
        <v>93</v>
      </c>
      <c r="B382" s="1" t="s">
        <v>248</v>
      </c>
      <c r="C382" s="1" t="s">
        <v>250</v>
      </c>
      <c r="K382" s="6"/>
    </row>
    <row r="383" spans="3:11" ht="12">
      <c r="C383" s="1" t="s">
        <v>251</v>
      </c>
      <c r="K383" s="6"/>
    </row>
    <row r="384" spans="3:11" ht="12">
      <c r="C384" s="1" t="s">
        <v>253</v>
      </c>
      <c r="J384" s="6">
        <v>-1258306.72</v>
      </c>
      <c r="K384" s="6"/>
    </row>
    <row r="385" ht="12">
      <c r="K385" s="6"/>
    </row>
    <row r="386" spans="1:11" ht="12">
      <c r="A386" s="1">
        <v>94</v>
      </c>
      <c r="B386" s="1" t="s">
        <v>249</v>
      </c>
      <c r="C386" s="1" t="s">
        <v>250</v>
      </c>
      <c r="K386" s="6"/>
    </row>
    <row r="387" spans="3:11" ht="12">
      <c r="C387" s="1" t="s">
        <v>251</v>
      </c>
      <c r="K387" s="6"/>
    </row>
    <row r="388" spans="3:11" ht="12">
      <c r="C388" s="1" t="s">
        <v>253</v>
      </c>
      <c r="J388" s="8">
        <v>-27250</v>
      </c>
      <c r="K388" s="6"/>
    </row>
    <row r="389" ht="12">
      <c r="K389" s="6"/>
    </row>
    <row r="390" spans="1:11" ht="12">
      <c r="A390" s="1">
        <v>95</v>
      </c>
      <c r="B390" s="1" t="s">
        <v>252</v>
      </c>
      <c r="C390" s="1" t="s">
        <v>250</v>
      </c>
      <c r="K390" s="6"/>
    </row>
    <row r="391" spans="3:11" ht="12">
      <c r="C391" s="1" t="s">
        <v>251</v>
      </c>
      <c r="K391" s="6"/>
    </row>
    <row r="392" spans="3:11" ht="12">
      <c r="C392" s="1" t="s">
        <v>253</v>
      </c>
      <c r="J392" s="9">
        <v>-0.28</v>
      </c>
      <c r="K392" s="6"/>
    </row>
    <row r="393" ht="12">
      <c r="K393" s="6"/>
    </row>
    <row r="394" ht="12">
      <c r="K394" s="6"/>
    </row>
    <row r="395" spans="3:11" ht="12">
      <c r="C395" s="2" t="s">
        <v>226</v>
      </c>
      <c r="I395" s="5">
        <f>SUM(I14+I313)</f>
        <v>720068725</v>
      </c>
      <c r="J395" s="5">
        <f>SUM(J14+J313)</f>
        <v>511267578.12</v>
      </c>
      <c r="K395" s="5">
        <f>J395/I395*100</f>
        <v>71.00260855239894</v>
      </c>
    </row>
    <row r="396" ht="12">
      <c r="K396" s="6"/>
    </row>
    <row r="397" ht="12">
      <c r="K397" s="6"/>
    </row>
  </sheetData>
  <sheetProtection/>
  <mergeCells count="6">
    <mergeCell ref="B6:K6"/>
    <mergeCell ref="B9:K9"/>
    <mergeCell ref="I1:K1"/>
    <mergeCell ref="I2:K2"/>
    <mergeCell ref="I3:K3"/>
    <mergeCell ref="I4:K4"/>
  </mergeCells>
  <printOptions gridLines="1"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user</cp:lastModifiedBy>
  <cp:lastPrinted>2014-09-17T02:47:08Z</cp:lastPrinted>
  <dcterms:created xsi:type="dcterms:W3CDTF">2013-11-28T05:03:49Z</dcterms:created>
  <dcterms:modified xsi:type="dcterms:W3CDTF">2014-10-13T03:07:23Z</dcterms:modified>
  <cp:category/>
  <cp:version/>
  <cp:contentType/>
  <cp:contentStatus/>
</cp:coreProperties>
</file>